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480" yWindow="105" windowWidth="11325" windowHeight="8820" tabRatio="831"/>
  </bookViews>
  <sheets>
    <sheet name="1" sheetId="15" r:id="rId1"/>
    <sheet name="2" sheetId="16" r:id="rId2"/>
    <sheet name="3" sheetId="20" r:id="rId3"/>
    <sheet name="4" sheetId="30" r:id="rId4"/>
    <sheet name="5" sheetId="23" r:id="rId5"/>
    <sheet name="6" sheetId="24" r:id="rId6"/>
    <sheet name="7" sheetId="28" r:id="rId7"/>
    <sheet name="8" sheetId="29" r:id="rId8"/>
    <sheet name="9" sheetId="17" r:id="rId9"/>
    <sheet name="10" sheetId="25" r:id="rId10"/>
    <sheet name="11" sheetId="31" r:id="rId11"/>
    <sheet name="12" sheetId="27" r:id="rId12"/>
    <sheet name="13" sheetId="21" r:id="rId13"/>
  </sheets>
  <calcPr calcId="125725"/>
</workbook>
</file>

<file path=xl/calcChain.xml><?xml version="1.0" encoding="utf-8"?>
<calcChain xmlns="http://schemas.openxmlformats.org/spreadsheetml/2006/main">
  <c r="P29" i="21"/>
  <c r="P30"/>
  <c r="P31"/>
  <c r="R29"/>
  <c r="R30"/>
  <c r="R31"/>
  <c r="L30"/>
  <c r="N30"/>
  <c r="L29"/>
  <c r="N29"/>
  <c r="R26" i="27"/>
  <c r="R27"/>
  <c r="R28"/>
  <c r="P26"/>
  <c r="P27"/>
  <c r="P28"/>
  <c r="N25"/>
  <c r="N26"/>
  <c r="N27"/>
  <c r="N28"/>
  <c r="L25"/>
  <c r="L26"/>
  <c r="L27"/>
  <c r="L28"/>
  <c r="P25"/>
  <c r="R25"/>
  <c r="L18" i="31"/>
  <c r="N18"/>
  <c r="P18"/>
  <c r="R17"/>
  <c r="P17"/>
  <c r="N17"/>
  <c r="L17"/>
  <c r="L19" s="1"/>
  <c r="N16"/>
  <c r="N19" s="1"/>
  <c r="L16"/>
  <c r="K20"/>
  <c r="M19"/>
  <c r="M20" s="1"/>
  <c r="K19"/>
  <c r="J19"/>
  <c r="I19"/>
  <c r="H19"/>
  <c r="G19"/>
  <c r="N15"/>
  <c r="P15"/>
  <c r="L15"/>
  <c r="J14"/>
  <c r="I14"/>
  <c r="H14"/>
  <c r="H20" s="1"/>
  <c r="G14"/>
  <c r="R13"/>
  <c r="P13"/>
  <c r="N13"/>
  <c r="L13"/>
  <c r="R12"/>
  <c r="P12"/>
  <c r="N12"/>
  <c r="L12"/>
  <c r="R11"/>
  <c r="R14" s="1"/>
  <c r="P11"/>
  <c r="P14"/>
  <c r="N11"/>
  <c r="J10"/>
  <c r="I10"/>
  <c r="I20" s="1"/>
  <c r="H10"/>
  <c r="G10"/>
  <c r="G20" s="1"/>
  <c r="R9"/>
  <c r="P9"/>
  <c r="N9"/>
  <c r="L9"/>
  <c r="R8"/>
  <c r="P8"/>
  <c r="N8"/>
  <c r="L8"/>
  <c r="R7"/>
  <c r="P7"/>
  <c r="N7"/>
  <c r="L7"/>
  <c r="R6"/>
  <c r="P6"/>
  <c r="N6"/>
  <c r="L6"/>
  <c r="R5"/>
  <c r="R10" s="1"/>
  <c r="P5"/>
  <c r="N5"/>
  <c r="N10" s="1"/>
  <c r="L5"/>
  <c r="L20" i="25"/>
  <c r="T6" i="28"/>
  <c r="T7"/>
  <c r="T10"/>
  <c r="R6"/>
  <c r="R7"/>
  <c r="P6"/>
  <c r="P7"/>
  <c r="P10"/>
  <c r="N6"/>
  <c r="N7"/>
  <c r="N10"/>
  <c r="P18" i="29"/>
  <c r="Q18" s="1"/>
  <c r="R18" s="1"/>
  <c r="R16" i="23"/>
  <c r="L16"/>
  <c r="N16"/>
  <c r="P16"/>
  <c r="L17" i="30"/>
  <c r="N17"/>
  <c r="P17"/>
  <c r="R17"/>
  <c r="N21" i="20"/>
  <c r="N22"/>
  <c r="L21"/>
  <c r="L22"/>
  <c r="P20"/>
  <c r="K27" i="29"/>
  <c r="Q26"/>
  <c r="Q27"/>
  <c r="O26"/>
  <c r="O27" s="1"/>
  <c r="M26"/>
  <c r="M27"/>
  <c r="K26"/>
  <c r="J26"/>
  <c r="I26"/>
  <c r="H26"/>
  <c r="G26"/>
  <c r="R25"/>
  <c r="P25"/>
  <c r="P26"/>
  <c r="N25"/>
  <c r="L25"/>
  <c r="L26" s="1"/>
  <c r="R24"/>
  <c r="P24"/>
  <c r="N24"/>
  <c r="L24"/>
  <c r="R23"/>
  <c r="P23"/>
  <c r="N23"/>
  <c r="L23"/>
  <c r="R22"/>
  <c r="P22"/>
  <c r="N22"/>
  <c r="L22"/>
  <c r="R21"/>
  <c r="P21"/>
  <c r="N21"/>
  <c r="L21"/>
  <c r="R20"/>
  <c r="P20"/>
  <c r="N20"/>
  <c r="L20"/>
  <c r="R19"/>
  <c r="R26"/>
  <c r="P19"/>
  <c r="N19"/>
  <c r="L19"/>
  <c r="N18"/>
  <c r="L18"/>
  <c r="H27"/>
  <c r="G27"/>
  <c r="R16"/>
  <c r="P16"/>
  <c r="N16"/>
  <c r="N17" s="1"/>
  <c r="L16"/>
  <c r="R15"/>
  <c r="R17" s="1"/>
  <c r="P15"/>
  <c r="P17" s="1"/>
  <c r="N15"/>
  <c r="L15"/>
  <c r="L17"/>
  <c r="J14"/>
  <c r="J27" s="1"/>
  <c r="I14"/>
  <c r="I27" s="1"/>
  <c r="H14"/>
  <c r="G14"/>
  <c r="R13"/>
  <c r="P13"/>
  <c r="N13"/>
  <c r="L13"/>
  <c r="R12"/>
  <c r="P12"/>
  <c r="N12"/>
  <c r="L12"/>
  <c r="R11"/>
  <c r="P11"/>
  <c r="N11"/>
  <c r="L11"/>
  <c r="R10"/>
  <c r="P10"/>
  <c r="N10"/>
  <c r="L10"/>
  <c r="R9"/>
  <c r="P9"/>
  <c r="P14" s="1"/>
  <c r="N9"/>
  <c r="L9"/>
  <c r="Q25" i="28"/>
  <c r="O25"/>
  <c r="M25"/>
  <c r="R24"/>
  <c r="P24"/>
  <c r="N24"/>
  <c r="K25"/>
  <c r="I25"/>
  <c r="T22"/>
  <c r="R22"/>
  <c r="P22"/>
  <c r="N22"/>
  <c r="T21"/>
  <c r="R21"/>
  <c r="P21"/>
  <c r="N21"/>
  <c r="L20"/>
  <c r="K20"/>
  <c r="J20"/>
  <c r="I20"/>
  <c r="T19"/>
  <c r="R19"/>
  <c r="P19"/>
  <c r="N19"/>
  <c r="T18"/>
  <c r="R18"/>
  <c r="P18"/>
  <c r="N18"/>
  <c r="T17"/>
  <c r="R17"/>
  <c r="P17"/>
  <c r="N17"/>
  <c r="T16"/>
  <c r="R16"/>
  <c r="P16"/>
  <c r="N16"/>
  <c r="T15"/>
  <c r="R15"/>
  <c r="P15"/>
  <c r="N15"/>
  <c r="T14"/>
  <c r="R14"/>
  <c r="P14"/>
  <c r="N14"/>
  <c r="T13"/>
  <c r="R13"/>
  <c r="P13"/>
  <c r="N13"/>
  <c r="T12"/>
  <c r="R12"/>
  <c r="P12"/>
  <c r="N12"/>
  <c r="T11"/>
  <c r="R11"/>
  <c r="P11"/>
  <c r="P20"/>
  <c r="N11"/>
  <c r="L10"/>
  <c r="L25"/>
  <c r="K10"/>
  <c r="J10"/>
  <c r="J25"/>
  <c r="I10"/>
  <c r="T9"/>
  <c r="R9"/>
  <c r="P9"/>
  <c r="N9"/>
  <c r="T8"/>
  <c r="R8"/>
  <c r="P8"/>
  <c r="N8"/>
  <c r="T5"/>
  <c r="R5"/>
  <c r="P5"/>
  <c r="N5"/>
  <c r="L7" i="16"/>
  <c r="G7"/>
  <c r="H7"/>
  <c r="I7"/>
  <c r="J7"/>
  <c r="K7"/>
  <c r="M7"/>
  <c r="O7"/>
  <c r="Q7"/>
  <c r="R16"/>
  <c r="R18" s="1"/>
  <c r="L16"/>
  <c r="N16"/>
  <c r="P16"/>
  <c r="P18" s="1"/>
  <c r="R6" i="25"/>
  <c r="R7"/>
  <c r="P6"/>
  <c r="P7"/>
  <c r="N6"/>
  <c r="N7"/>
  <c r="L6"/>
  <c r="L7"/>
  <c r="L8" s="1"/>
  <c r="S5" i="23"/>
  <c r="Q15" i="30"/>
  <c r="O15"/>
  <c r="R14"/>
  <c r="P14"/>
  <c r="N14"/>
  <c r="L14"/>
  <c r="R13"/>
  <c r="P13"/>
  <c r="N13"/>
  <c r="L13"/>
  <c r="R12"/>
  <c r="P12"/>
  <c r="N12"/>
  <c r="L12"/>
  <c r="R11"/>
  <c r="P11"/>
  <c r="N11"/>
  <c r="L11"/>
  <c r="R10"/>
  <c r="P10"/>
  <c r="N10"/>
  <c r="L10"/>
  <c r="R9"/>
  <c r="P9"/>
  <c r="N9"/>
  <c r="L9"/>
  <c r="R8"/>
  <c r="P8"/>
  <c r="N8"/>
  <c r="L8"/>
  <c r="R7"/>
  <c r="R15" s="1"/>
  <c r="P7"/>
  <c r="N7"/>
  <c r="N15" s="1"/>
  <c r="L7"/>
  <c r="J18" i="16"/>
  <c r="I18"/>
  <c r="H18"/>
  <c r="G18"/>
  <c r="R17"/>
  <c r="P17"/>
  <c r="N17"/>
  <c r="L17"/>
  <c r="R15"/>
  <c r="P15"/>
  <c r="N15"/>
  <c r="N18" s="1"/>
  <c r="L15"/>
  <c r="J10" i="27"/>
  <c r="I10"/>
  <c r="H10"/>
  <c r="G10"/>
  <c r="R9"/>
  <c r="P9"/>
  <c r="N9"/>
  <c r="L9"/>
  <c r="R8"/>
  <c r="P8"/>
  <c r="N8"/>
  <c r="L8"/>
  <c r="R7"/>
  <c r="P7"/>
  <c r="N7"/>
  <c r="L7"/>
  <c r="R6"/>
  <c r="P6"/>
  <c r="N6"/>
  <c r="L6"/>
  <c r="R5"/>
  <c r="R10" s="1"/>
  <c r="P5"/>
  <c r="N5"/>
  <c r="L5"/>
  <c r="L10" s="1"/>
  <c r="Q29" i="30"/>
  <c r="O29"/>
  <c r="M29"/>
  <c r="K29"/>
  <c r="J29"/>
  <c r="I29"/>
  <c r="H29"/>
  <c r="G29"/>
  <c r="R28"/>
  <c r="P28"/>
  <c r="N28"/>
  <c r="L28"/>
  <c r="R27"/>
  <c r="P27"/>
  <c r="N27"/>
  <c r="L27"/>
  <c r="R26"/>
  <c r="R29" s="1"/>
  <c r="P26"/>
  <c r="N26"/>
  <c r="N29" s="1"/>
  <c r="L26"/>
  <c r="L29" s="1"/>
  <c r="Q7" i="20"/>
  <c r="O7"/>
  <c r="M7"/>
  <c r="K7"/>
  <c r="J7"/>
  <c r="I7"/>
  <c r="H7"/>
  <c r="G7"/>
  <c r="R6"/>
  <c r="P6"/>
  <c r="N6"/>
  <c r="L6"/>
  <c r="R5"/>
  <c r="P5"/>
  <c r="N5"/>
  <c r="L5"/>
  <c r="R4"/>
  <c r="R7" s="1"/>
  <c r="P4"/>
  <c r="P7" s="1"/>
  <c r="N4"/>
  <c r="L4"/>
  <c r="Q27" i="23"/>
  <c r="Q28" s="1"/>
  <c r="O27"/>
  <c r="O28" s="1"/>
  <c r="M27"/>
  <c r="M28" s="1"/>
  <c r="K27"/>
  <c r="J27"/>
  <c r="I27"/>
  <c r="H27"/>
  <c r="G27"/>
  <c r="R26"/>
  <c r="P26"/>
  <c r="N26"/>
  <c r="L26"/>
  <c r="R25"/>
  <c r="P25"/>
  <c r="N25"/>
  <c r="S25"/>
  <c r="L25"/>
  <c r="R24"/>
  <c r="P24"/>
  <c r="N24"/>
  <c r="S24" s="1"/>
  <c r="L24"/>
  <c r="R23"/>
  <c r="P23"/>
  <c r="S23"/>
  <c r="N23"/>
  <c r="L23"/>
  <c r="R22"/>
  <c r="P22"/>
  <c r="P27" s="1"/>
  <c r="N22"/>
  <c r="N27" s="1"/>
  <c r="L22"/>
  <c r="R21"/>
  <c r="S21"/>
  <c r="P21"/>
  <c r="N21"/>
  <c r="L21"/>
  <c r="R20"/>
  <c r="P20"/>
  <c r="N20"/>
  <c r="L20"/>
  <c r="Q24" i="20"/>
  <c r="Q25" s="1"/>
  <c r="O24"/>
  <c r="O25" s="1"/>
  <c r="M24"/>
  <c r="M25" s="1"/>
  <c r="J24"/>
  <c r="I24"/>
  <c r="I25" s="1"/>
  <c r="H24"/>
  <c r="G24"/>
  <c r="K25" i="24"/>
  <c r="J25"/>
  <c r="I25"/>
  <c r="H25"/>
  <c r="H30" s="1"/>
  <c r="G25"/>
  <c r="R24"/>
  <c r="N24"/>
  <c r="L24"/>
  <c r="N23"/>
  <c r="L23"/>
  <c r="P22"/>
  <c r="N22"/>
  <c r="L22"/>
  <c r="P21"/>
  <c r="N21"/>
  <c r="L21"/>
  <c r="R20"/>
  <c r="N20"/>
  <c r="L20"/>
  <c r="N19"/>
  <c r="L19"/>
  <c r="R18"/>
  <c r="N18"/>
  <c r="L18"/>
  <c r="R17"/>
  <c r="R25" s="1"/>
  <c r="N17"/>
  <c r="L17"/>
  <c r="N16"/>
  <c r="L16"/>
  <c r="N15"/>
  <c r="L15"/>
  <c r="H32" i="21"/>
  <c r="I32"/>
  <c r="J32"/>
  <c r="K32"/>
  <c r="K33" s="1"/>
  <c r="M32"/>
  <c r="M33" s="1"/>
  <c r="O32"/>
  <c r="Q32"/>
  <c r="R23"/>
  <c r="R24"/>
  <c r="R25"/>
  <c r="R26"/>
  <c r="R27"/>
  <c r="R28"/>
  <c r="J18"/>
  <c r="P23"/>
  <c r="P24"/>
  <c r="P25"/>
  <c r="P26"/>
  <c r="P27"/>
  <c r="P28"/>
  <c r="N23"/>
  <c r="N24"/>
  <c r="N25"/>
  <c r="N26"/>
  <c r="N27"/>
  <c r="N28"/>
  <c r="N31"/>
  <c r="L23"/>
  <c r="L24"/>
  <c r="L25"/>
  <c r="L26"/>
  <c r="L27"/>
  <c r="L28"/>
  <c r="L31"/>
  <c r="L5"/>
  <c r="L6"/>
  <c r="L7"/>
  <c r="L8"/>
  <c r="L9"/>
  <c r="L10"/>
  <c r="L11"/>
  <c r="L12"/>
  <c r="G32"/>
  <c r="Q35" i="30"/>
  <c r="O35"/>
  <c r="M35"/>
  <c r="K35"/>
  <c r="J35"/>
  <c r="I35"/>
  <c r="H35"/>
  <c r="G35"/>
  <c r="R35"/>
  <c r="P35"/>
  <c r="N35"/>
  <c r="R33"/>
  <c r="P33"/>
  <c r="N33"/>
  <c r="L33"/>
  <c r="Q32"/>
  <c r="R31"/>
  <c r="P31"/>
  <c r="N31"/>
  <c r="L31"/>
  <c r="R30"/>
  <c r="R32" s="1"/>
  <c r="P30"/>
  <c r="N30"/>
  <c r="L30"/>
  <c r="R25"/>
  <c r="P25"/>
  <c r="N25"/>
  <c r="L25"/>
  <c r="Q24"/>
  <c r="O24"/>
  <c r="M24"/>
  <c r="M36" s="1"/>
  <c r="K24"/>
  <c r="J24"/>
  <c r="I24"/>
  <c r="H24"/>
  <c r="H36" s="1"/>
  <c r="G24"/>
  <c r="R23"/>
  <c r="P23"/>
  <c r="N23"/>
  <c r="L23"/>
  <c r="R22"/>
  <c r="P22"/>
  <c r="N22"/>
  <c r="L22"/>
  <c r="R21"/>
  <c r="P21"/>
  <c r="N21"/>
  <c r="L21"/>
  <c r="R20"/>
  <c r="P20"/>
  <c r="N20"/>
  <c r="L20"/>
  <c r="R19"/>
  <c r="P19"/>
  <c r="N19"/>
  <c r="L19"/>
  <c r="R18"/>
  <c r="P18"/>
  <c r="N18"/>
  <c r="L18"/>
  <c r="R16"/>
  <c r="P16"/>
  <c r="N16"/>
  <c r="N24" s="1"/>
  <c r="L16"/>
  <c r="L24" s="1"/>
  <c r="N29" i="24"/>
  <c r="P29"/>
  <c r="L29"/>
  <c r="Q30"/>
  <c r="M30"/>
  <c r="R27"/>
  <c r="P27"/>
  <c r="N27"/>
  <c r="L27"/>
  <c r="G27"/>
  <c r="G30" s="1"/>
  <c r="R26"/>
  <c r="P26"/>
  <c r="N26"/>
  <c r="L26"/>
  <c r="K14"/>
  <c r="J14"/>
  <c r="I14"/>
  <c r="H14"/>
  <c r="G14"/>
  <c r="R13"/>
  <c r="P13"/>
  <c r="N13"/>
  <c r="L13"/>
  <c r="R12"/>
  <c r="P12"/>
  <c r="N12"/>
  <c r="L12"/>
  <c r="R11"/>
  <c r="P11"/>
  <c r="N11"/>
  <c r="L11"/>
  <c r="R10"/>
  <c r="P10"/>
  <c r="N10"/>
  <c r="L10"/>
  <c r="R9"/>
  <c r="P9"/>
  <c r="N9"/>
  <c r="L9"/>
  <c r="R8"/>
  <c r="P8"/>
  <c r="N8"/>
  <c r="L8"/>
  <c r="R7"/>
  <c r="P7"/>
  <c r="N7"/>
  <c r="L7"/>
  <c r="R6"/>
  <c r="P6"/>
  <c r="N6"/>
  <c r="L6"/>
  <c r="R5"/>
  <c r="P5"/>
  <c r="N5"/>
  <c r="L5"/>
  <c r="R4"/>
  <c r="R14" s="1"/>
  <c r="P4"/>
  <c r="P14" s="1"/>
  <c r="N4"/>
  <c r="N14" s="1"/>
  <c r="L4"/>
  <c r="L14" s="1"/>
  <c r="K28" i="23"/>
  <c r="N19"/>
  <c r="L19"/>
  <c r="I28"/>
  <c r="G28"/>
  <c r="R17"/>
  <c r="P17"/>
  <c r="N17"/>
  <c r="S17" s="1"/>
  <c r="L17"/>
  <c r="R15"/>
  <c r="P15"/>
  <c r="N15"/>
  <c r="L15"/>
  <c r="J14"/>
  <c r="I14"/>
  <c r="H14"/>
  <c r="H28" s="1"/>
  <c r="G14"/>
  <c r="R13"/>
  <c r="P13"/>
  <c r="N13"/>
  <c r="S13" s="1"/>
  <c r="L13"/>
  <c r="R12"/>
  <c r="P12"/>
  <c r="N12"/>
  <c r="L12"/>
  <c r="R11"/>
  <c r="P11"/>
  <c r="N11"/>
  <c r="L11"/>
  <c r="R10"/>
  <c r="R14" s="1"/>
  <c r="P10"/>
  <c r="N10"/>
  <c r="S10" s="1"/>
  <c r="L10"/>
  <c r="R9"/>
  <c r="P9"/>
  <c r="P14" s="1"/>
  <c r="N9"/>
  <c r="L9"/>
  <c r="Q13" i="21"/>
  <c r="O13"/>
  <c r="R12"/>
  <c r="P12"/>
  <c r="N12"/>
  <c r="R11"/>
  <c r="P11"/>
  <c r="N11"/>
  <c r="R10"/>
  <c r="P10"/>
  <c r="N10"/>
  <c r="R9"/>
  <c r="P9"/>
  <c r="N9"/>
  <c r="R8"/>
  <c r="P8"/>
  <c r="N8"/>
  <c r="R7"/>
  <c r="P7"/>
  <c r="N7"/>
  <c r="R6"/>
  <c r="P6"/>
  <c r="N6"/>
  <c r="R5"/>
  <c r="P5"/>
  <c r="N5"/>
  <c r="R4"/>
  <c r="P4"/>
  <c r="N4"/>
  <c r="L4"/>
  <c r="K25" i="20"/>
  <c r="N20"/>
  <c r="L20"/>
  <c r="G19"/>
  <c r="R18"/>
  <c r="P18"/>
  <c r="N18"/>
  <c r="L18"/>
  <c r="R17"/>
  <c r="P17"/>
  <c r="N17"/>
  <c r="L17"/>
  <c r="J16"/>
  <c r="I16"/>
  <c r="H16"/>
  <c r="G16"/>
  <c r="R15"/>
  <c r="P15"/>
  <c r="N15"/>
  <c r="L15"/>
  <c r="R14"/>
  <c r="P14"/>
  <c r="N14"/>
  <c r="L14"/>
  <c r="R13"/>
  <c r="P13"/>
  <c r="N13"/>
  <c r="L13"/>
  <c r="R12"/>
  <c r="P12"/>
  <c r="N12"/>
  <c r="L12"/>
  <c r="R11"/>
  <c r="P11"/>
  <c r="N11"/>
  <c r="L11"/>
  <c r="R10"/>
  <c r="P10"/>
  <c r="N10"/>
  <c r="N16" s="1"/>
  <c r="L10"/>
  <c r="R9"/>
  <c r="P9"/>
  <c r="P16" s="1"/>
  <c r="N9"/>
  <c r="L9"/>
  <c r="R19" i="17"/>
  <c r="P19"/>
  <c r="N19"/>
  <c r="L19"/>
  <c r="J18"/>
  <c r="I18"/>
  <c r="H18"/>
  <c r="G18"/>
  <c r="R17"/>
  <c r="P17"/>
  <c r="N17"/>
  <c r="N18" s="1"/>
  <c r="L17"/>
  <c r="R16"/>
  <c r="R18"/>
  <c r="P16"/>
  <c r="P18" s="1"/>
  <c r="N16"/>
  <c r="L16"/>
  <c r="Q15"/>
  <c r="O15"/>
  <c r="M15"/>
  <c r="K15"/>
  <c r="J15"/>
  <c r="I15"/>
  <c r="H15"/>
  <c r="G15"/>
  <c r="R14"/>
  <c r="P14"/>
  <c r="N14"/>
  <c r="L14"/>
  <c r="R13"/>
  <c r="P13"/>
  <c r="N13"/>
  <c r="L13"/>
  <c r="R12"/>
  <c r="P12"/>
  <c r="N12"/>
  <c r="L12"/>
  <c r="R11"/>
  <c r="R15" s="1"/>
  <c r="P11"/>
  <c r="P15"/>
  <c r="N11"/>
  <c r="N15" s="1"/>
  <c r="L11"/>
  <c r="Q10"/>
  <c r="Q20"/>
  <c r="O10"/>
  <c r="M10"/>
  <c r="K10"/>
  <c r="J10"/>
  <c r="I10"/>
  <c r="H10"/>
  <c r="G10"/>
  <c r="G20"/>
  <c r="R9"/>
  <c r="P9"/>
  <c r="N9"/>
  <c r="L9"/>
  <c r="R8"/>
  <c r="P8"/>
  <c r="N8"/>
  <c r="L8"/>
  <c r="L10" s="1"/>
  <c r="R7"/>
  <c r="R10" s="1"/>
  <c r="P7"/>
  <c r="P10"/>
  <c r="N7"/>
  <c r="L7"/>
  <c r="Q6"/>
  <c r="O6"/>
  <c r="O20" s="1"/>
  <c r="M6"/>
  <c r="K6"/>
  <c r="J6"/>
  <c r="I6"/>
  <c r="I20" s="1"/>
  <c r="H6"/>
  <c r="H20" s="1"/>
  <c r="G6"/>
  <c r="R5"/>
  <c r="P5"/>
  <c r="N5"/>
  <c r="L5"/>
  <c r="R4"/>
  <c r="P4"/>
  <c r="P6" s="1"/>
  <c r="P20" s="1"/>
  <c r="N4"/>
  <c r="N6" s="1"/>
  <c r="N20" s="1"/>
  <c r="L4"/>
  <c r="L6" s="1"/>
  <c r="Q30" i="16"/>
  <c r="O30"/>
  <c r="M30"/>
  <c r="M31" s="1"/>
  <c r="K30"/>
  <c r="K31" s="1"/>
  <c r="J30"/>
  <c r="I30"/>
  <c r="H30"/>
  <c r="H31" s="1"/>
  <c r="G30"/>
  <c r="G31" s="1"/>
  <c r="R29"/>
  <c r="P29"/>
  <c r="N29"/>
  <c r="L29"/>
  <c r="R28"/>
  <c r="P28"/>
  <c r="N28"/>
  <c r="L28"/>
  <c r="R27"/>
  <c r="P27"/>
  <c r="N27"/>
  <c r="L27"/>
  <c r="R26"/>
  <c r="P26"/>
  <c r="N26"/>
  <c r="L26"/>
  <c r="R25"/>
  <c r="P25"/>
  <c r="N25"/>
  <c r="L25"/>
  <c r="R24"/>
  <c r="P24"/>
  <c r="N24"/>
  <c r="L24"/>
  <c r="R23"/>
  <c r="P23"/>
  <c r="N23"/>
  <c r="L23"/>
  <c r="R22"/>
  <c r="P22"/>
  <c r="N22"/>
  <c r="L22"/>
  <c r="R21"/>
  <c r="P21"/>
  <c r="P30" s="1"/>
  <c r="N21"/>
  <c r="L21"/>
  <c r="L30" s="1"/>
  <c r="N19"/>
  <c r="O19" s="1"/>
  <c r="L19"/>
  <c r="J14"/>
  <c r="J31" s="1"/>
  <c r="I14"/>
  <c r="H14"/>
  <c r="G14"/>
  <c r="R13"/>
  <c r="P13"/>
  <c r="N13"/>
  <c r="L13"/>
  <c r="R12"/>
  <c r="P12"/>
  <c r="N12"/>
  <c r="L12"/>
  <c r="R11"/>
  <c r="P11"/>
  <c r="N11"/>
  <c r="L11"/>
  <c r="R10"/>
  <c r="P10"/>
  <c r="N10"/>
  <c r="L10"/>
  <c r="R9"/>
  <c r="P9"/>
  <c r="N9"/>
  <c r="L9"/>
  <c r="R8"/>
  <c r="R14" s="1"/>
  <c r="P8"/>
  <c r="P14" s="1"/>
  <c r="N8"/>
  <c r="N14" s="1"/>
  <c r="L8"/>
  <c r="H39" i="15"/>
  <c r="I39"/>
  <c r="J39"/>
  <c r="K39"/>
  <c r="M39"/>
  <c r="O39"/>
  <c r="Q39"/>
  <c r="Q35"/>
  <c r="H32"/>
  <c r="I32"/>
  <c r="J32"/>
  <c r="K32"/>
  <c r="M32"/>
  <c r="O32"/>
  <c r="Q32"/>
  <c r="G32"/>
  <c r="H27"/>
  <c r="I27"/>
  <c r="J27"/>
  <c r="K27"/>
  <c r="M27"/>
  <c r="O27"/>
  <c r="Q27"/>
  <c r="G27"/>
  <c r="H18"/>
  <c r="I18"/>
  <c r="J18"/>
  <c r="K18"/>
  <c r="M18"/>
  <c r="O18"/>
  <c r="Q18"/>
  <c r="G18"/>
  <c r="H33" i="27"/>
  <c r="Q33"/>
  <c r="G33"/>
  <c r="G35" s="1"/>
  <c r="H30"/>
  <c r="I30"/>
  <c r="J30"/>
  <c r="K30"/>
  <c r="O30"/>
  <c r="Q30"/>
  <c r="Q35" s="1"/>
  <c r="G30"/>
  <c r="H20"/>
  <c r="I20"/>
  <c r="I35" s="1"/>
  <c r="J20"/>
  <c r="J35" s="1"/>
  <c r="K20"/>
  <c r="M20"/>
  <c r="M35" s="1"/>
  <c r="O20"/>
  <c r="Q20"/>
  <c r="G20"/>
  <c r="R13"/>
  <c r="R14"/>
  <c r="R15"/>
  <c r="R16"/>
  <c r="R17"/>
  <c r="R18"/>
  <c r="R19"/>
  <c r="R21"/>
  <c r="R22"/>
  <c r="R23"/>
  <c r="R24"/>
  <c r="R29"/>
  <c r="R31"/>
  <c r="R33" s="1"/>
  <c r="R32"/>
  <c r="R12"/>
  <c r="P13"/>
  <c r="P14"/>
  <c r="P15"/>
  <c r="P16"/>
  <c r="P17"/>
  <c r="P18"/>
  <c r="P19"/>
  <c r="P21"/>
  <c r="P22"/>
  <c r="P23"/>
  <c r="P24"/>
  <c r="P29"/>
  <c r="P31"/>
  <c r="P32"/>
  <c r="P12"/>
  <c r="N13"/>
  <c r="N14"/>
  <c r="N15"/>
  <c r="N16"/>
  <c r="N17"/>
  <c r="N18"/>
  <c r="N19"/>
  <c r="N21"/>
  <c r="N22"/>
  <c r="N23"/>
  <c r="N24"/>
  <c r="N29"/>
  <c r="N31"/>
  <c r="N32"/>
  <c r="N34"/>
  <c r="P34"/>
  <c r="N12"/>
  <c r="L13"/>
  <c r="L14"/>
  <c r="L15"/>
  <c r="L16"/>
  <c r="L17"/>
  <c r="L18"/>
  <c r="L19"/>
  <c r="L21"/>
  <c r="L22"/>
  <c r="L23"/>
  <c r="L24"/>
  <c r="L29"/>
  <c r="L31"/>
  <c r="L34"/>
  <c r="L12"/>
  <c r="I32" i="25"/>
  <c r="Q30"/>
  <c r="H27"/>
  <c r="I27"/>
  <c r="J27"/>
  <c r="K27"/>
  <c r="M27"/>
  <c r="O27"/>
  <c r="Q27"/>
  <c r="H19"/>
  <c r="I19"/>
  <c r="J19"/>
  <c r="K19"/>
  <c r="M19"/>
  <c r="O19"/>
  <c r="Q19"/>
  <c r="H15"/>
  <c r="I15"/>
  <c r="J15"/>
  <c r="K15"/>
  <c r="H8"/>
  <c r="I8"/>
  <c r="J8"/>
  <c r="K8"/>
  <c r="M8"/>
  <c r="O8"/>
  <c r="Q8"/>
  <c r="R31"/>
  <c r="R29"/>
  <c r="R28"/>
  <c r="N31"/>
  <c r="L31"/>
  <c r="G30"/>
  <c r="P29"/>
  <c r="N29"/>
  <c r="L29"/>
  <c r="P28"/>
  <c r="P30" s="1"/>
  <c r="N28"/>
  <c r="L28"/>
  <c r="G19"/>
  <c r="R18"/>
  <c r="P18"/>
  <c r="N18"/>
  <c r="L18"/>
  <c r="R17"/>
  <c r="P17"/>
  <c r="N17"/>
  <c r="N19" s="1"/>
  <c r="L17"/>
  <c r="R16"/>
  <c r="R19"/>
  <c r="P16"/>
  <c r="P19" s="1"/>
  <c r="N16"/>
  <c r="L16"/>
  <c r="G27"/>
  <c r="R26"/>
  <c r="P26"/>
  <c r="N26"/>
  <c r="L26"/>
  <c r="R25"/>
  <c r="P25"/>
  <c r="N25"/>
  <c r="L25"/>
  <c r="R24"/>
  <c r="P24"/>
  <c r="N24"/>
  <c r="L24"/>
  <c r="R23"/>
  <c r="P23"/>
  <c r="N23"/>
  <c r="L23"/>
  <c r="R22"/>
  <c r="P22"/>
  <c r="N22"/>
  <c r="L22"/>
  <c r="R21"/>
  <c r="P21"/>
  <c r="N21"/>
  <c r="L21"/>
  <c r="R20"/>
  <c r="R27" s="1"/>
  <c r="P20"/>
  <c r="P27" s="1"/>
  <c r="N20"/>
  <c r="N27" s="1"/>
  <c r="G15"/>
  <c r="R14"/>
  <c r="P14"/>
  <c r="N14"/>
  <c r="L14"/>
  <c r="R13"/>
  <c r="P13"/>
  <c r="N13"/>
  <c r="L13"/>
  <c r="R12"/>
  <c r="P12"/>
  <c r="N12"/>
  <c r="L12"/>
  <c r="R11"/>
  <c r="P11"/>
  <c r="N11"/>
  <c r="L11"/>
  <c r="R10"/>
  <c r="R15" s="1"/>
  <c r="P10"/>
  <c r="N10"/>
  <c r="L10"/>
  <c r="R9"/>
  <c r="P9"/>
  <c r="N9"/>
  <c r="L9"/>
  <c r="G7"/>
  <c r="G8" s="1"/>
  <c r="R5"/>
  <c r="P5"/>
  <c r="P8" s="1"/>
  <c r="N5"/>
  <c r="N8" s="1"/>
  <c r="L5"/>
  <c r="I18" i="21"/>
  <c r="H18"/>
  <c r="G18"/>
  <c r="R17"/>
  <c r="P17"/>
  <c r="N17"/>
  <c r="L17"/>
  <c r="R16"/>
  <c r="P16"/>
  <c r="N16"/>
  <c r="L16"/>
  <c r="R15"/>
  <c r="R18" s="1"/>
  <c r="P15"/>
  <c r="P18" s="1"/>
  <c r="N15"/>
  <c r="N18" s="1"/>
  <c r="L15"/>
  <c r="L18" s="1"/>
  <c r="R14"/>
  <c r="N14"/>
  <c r="L14"/>
  <c r="G14"/>
  <c r="P22"/>
  <c r="N22"/>
  <c r="L22"/>
  <c r="J21"/>
  <c r="I21"/>
  <c r="H21"/>
  <c r="G21"/>
  <c r="R20"/>
  <c r="P20"/>
  <c r="N20"/>
  <c r="L20"/>
  <c r="R19"/>
  <c r="R21" s="1"/>
  <c r="P19"/>
  <c r="N19"/>
  <c r="L19"/>
  <c r="L21" s="1"/>
  <c r="J14"/>
  <c r="I14"/>
  <c r="I33" s="1"/>
  <c r="H14"/>
  <c r="R17" i="15"/>
  <c r="P17"/>
  <c r="N17"/>
  <c r="L17"/>
  <c r="R16"/>
  <c r="P16"/>
  <c r="N16"/>
  <c r="L16"/>
  <c r="R15"/>
  <c r="P15"/>
  <c r="N15"/>
  <c r="L15"/>
  <c r="R14"/>
  <c r="P14"/>
  <c r="N14"/>
  <c r="L14"/>
  <c r="R13"/>
  <c r="R18" s="1"/>
  <c r="P13"/>
  <c r="P18" s="1"/>
  <c r="N13"/>
  <c r="L13"/>
  <c r="G39"/>
  <c r="R38"/>
  <c r="P38"/>
  <c r="N38"/>
  <c r="L38"/>
  <c r="R37"/>
  <c r="P37"/>
  <c r="P39" s="1"/>
  <c r="N37"/>
  <c r="N39" s="1"/>
  <c r="L37"/>
  <c r="L39" s="1"/>
  <c r="R36"/>
  <c r="P36"/>
  <c r="N36"/>
  <c r="L36"/>
  <c r="R34"/>
  <c r="P34"/>
  <c r="N34"/>
  <c r="L34"/>
  <c r="R33"/>
  <c r="P33"/>
  <c r="N33"/>
  <c r="L33"/>
  <c r="R31"/>
  <c r="P31"/>
  <c r="N31"/>
  <c r="L31"/>
  <c r="R30"/>
  <c r="P30"/>
  <c r="N30"/>
  <c r="L30"/>
  <c r="R29"/>
  <c r="P29"/>
  <c r="P32" s="1"/>
  <c r="N29"/>
  <c r="L29"/>
  <c r="R28"/>
  <c r="P28"/>
  <c r="N28"/>
  <c r="L28"/>
  <c r="R26"/>
  <c r="P26"/>
  <c r="N26"/>
  <c r="L26"/>
  <c r="R25"/>
  <c r="P25"/>
  <c r="N25"/>
  <c r="L25"/>
  <c r="R24"/>
  <c r="P24"/>
  <c r="N24"/>
  <c r="L24"/>
  <c r="R23"/>
  <c r="P23"/>
  <c r="N23"/>
  <c r="L23"/>
  <c r="R22"/>
  <c r="P22"/>
  <c r="N22"/>
  <c r="L22"/>
  <c r="R21"/>
  <c r="P21"/>
  <c r="N21"/>
  <c r="L21"/>
  <c r="R20"/>
  <c r="P20"/>
  <c r="N20"/>
  <c r="L20"/>
  <c r="R19"/>
  <c r="P19"/>
  <c r="N19"/>
  <c r="L19"/>
  <c r="P31" i="25"/>
  <c r="O30" i="24"/>
  <c r="S6" i="23"/>
  <c r="S4"/>
  <c r="R20" i="20"/>
  <c r="P7" i="16"/>
  <c r="R7"/>
  <c r="N7"/>
  <c r="M20" i="17"/>
  <c r="R30" i="16"/>
  <c r="P25" i="28"/>
  <c r="N10" i="27"/>
  <c r="J20" i="31"/>
  <c r="R15"/>
  <c r="N15" i="25"/>
  <c r="R10" i="28"/>
  <c r="N26" i="29"/>
  <c r="N27" s="1"/>
  <c r="L14"/>
  <c r="N14"/>
  <c r="R29" i="24"/>
  <c r="K30"/>
  <c r="L35" i="30"/>
  <c r="P24" i="20"/>
  <c r="H25"/>
  <c r="R24"/>
  <c r="L7"/>
  <c r="N7"/>
  <c r="R34" i="27"/>
  <c r="O19" i="31"/>
  <c r="O20"/>
  <c r="P16"/>
  <c r="P19" s="1"/>
  <c r="P20" s="1"/>
  <c r="Q19"/>
  <c r="Q20"/>
  <c r="R16"/>
  <c r="R19" s="1"/>
  <c r="R20" s="1"/>
  <c r="I36" i="30"/>
  <c r="R25" i="28"/>
  <c r="L15" i="17"/>
  <c r="R20" i="28"/>
  <c r="L14" i="31"/>
  <c r="H32" i="25"/>
  <c r="I31" i="16"/>
  <c r="J20" i="17"/>
  <c r="S20" i="23"/>
  <c r="R14" i="29"/>
  <c r="P21" i="21"/>
  <c r="P15" i="25"/>
  <c r="S24" i="28"/>
  <c r="P10" i="31"/>
  <c r="N10" i="17"/>
  <c r="N30" i="16"/>
  <c r="N31" s="1"/>
  <c r="R6" i="17"/>
  <c r="O19" i="23"/>
  <c r="P19" s="1"/>
  <c r="J33" i="21"/>
  <c r="T20" i="28"/>
  <c r="S25"/>
  <c r="T24"/>
  <c r="T25"/>
  <c r="G40" i="15" l="1"/>
  <c r="L13" i="21"/>
  <c r="L33" s="1"/>
  <c r="L20" i="27"/>
  <c r="K35"/>
  <c r="L10" i="31"/>
  <c r="L20" s="1"/>
  <c r="L27" i="25"/>
  <c r="L15"/>
  <c r="K32"/>
  <c r="L18" i="17"/>
  <c r="L20" s="1"/>
  <c r="K20"/>
  <c r="L27" i="29"/>
  <c r="N20" i="28"/>
  <c r="N25"/>
  <c r="L14" i="23"/>
  <c r="L24" i="20"/>
  <c r="L18" i="16"/>
  <c r="L15" i="30"/>
  <c r="L36" s="1"/>
  <c r="L16" i="20"/>
  <c r="L14" i="16"/>
  <c r="O40" i="15"/>
  <c r="I40"/>
  <c r="K40"/>
  <c r="R27"/>
  <c r="Q40"/>
  <c r="J40"/>
  <c r="R35"/>
  <c r="N18"/>
  <c r="L18"/>
  <c r="N32"/>
  <c r="L32"/>
  <c r="M40"/>
  <c r="H40"/>
  <c r="P32" i="21"/>
  <c r="N21"/>
  <c r="N33" s="1"/>
  <c r="H33"/>
  <c r="L32"/>
  <c r="R32"/>
  <c r="G33"/>
  <c r="O14"/>
  <c r="N13"/>
  <c r="P13"/>
  <c r="R13"/>
  <c r="R33" s="1"/>
  <c r="Q33"/>
  <c r="N32"/>
  <c r="O33"/>
  <c r="P14"/>
  <c r="N20" i="27"/>
  <c r="N35" s="1"/>
  <c r="P33"/>
  <c r="P35" s="1"/>
  <c r="R30"/>
  <c r="R35" s="1"/>
  <c r="R20"/>
  <c r="H35"/>
  <c r="N30"/>
  <c r="L30"/>
  <c r="P30"/>
  <c r="P20"/>
  <c r="O35"/>
  <c r="P10"/>
  <c r="N14" i="31"/>
  <c r="N20" s="1"/>
  <c r="Q32" i="25"/>
  <c r="R8"/>
  <c r="L19"/>
  <c r="R30"/>
  <c r="O32"/>
  <c r="G32"/>
  <c r="J32"/>
  <c r="M32"/>
  <c r="N32"/>
  <c r="R32"/>
  <c r="P32"/>
  <c r="R20" i="17"/>
  <c r="R27" i="29"/>
  <c r="P27"/>
  <c r="J30" i="24"/>
  <c r="I30"/>
  <c r="L25"/>
  <c r="L30" s="1"/>
  <c r="N25"/>
  <c r="N30" s="1"/>
  <c r="P25"/>
  <c r="R30"/>
  <c r="S22" i="23"/>
  <c r="S9"/>
  <c r="R27"/>
  <c r="S27" s="1"/>
  <c r="S28" s="1"/>
  <c r="N14"/>
  <c r="S14" s="1"/>
  <c r="S12"/>
  <c r="S15"/>
  <c r="L27"/>
  <c r="S11"/>
  <c r="J28"/>
  <c r="S26"/>
  <c r="Q19"/>
  <c r="R19" s="1"/>
  <c r="S19"/>
  <c r="P28"/>
  <c r="R28"/>
  <c r="N28"/>
  <c r="P24" i="30"/>
  <c r="R24"/>
  <c r="P15"/>
  <c r="J36"/>
  <c r="Q36"/>
  <c r="N36"/>
  <c r="O36"/>
  <c r="P29"/>
  <c r="K36"/>
  <c r="G36"/>
  <c r="R36"/>
  <c r="P25" i="20"/>
  <c r="R16"/>
  <c r="J25"/>
  <c r="N24"/>
  <c r="N25" s="1"/>
  <c r="G25"/>
  <c r="R25"/>
  <c r="P19" i="16"/>
  <c r="Q19" s="1"/>
  <c r="O31"/>
  <c r="P31"/>
  <c r="R39" i="15"/>
  <c r="N27"/>
  <c r="R32"/>
  <c r="P27"/>
  <c r="P40" s="1"/>
  <c r="L27"/>
  <c r="L35" i="27" l="1"/>
  <c r="L32" i="25"/>
  <c r="L28" i="23"/>
  <c r="L25" i="20"/>
  <c r="L31" i="16"/>
  <c r="N40" i="15"/>
  <c r="L40"/>
  <c r="R40"/>
  <c r="P33" i="21"/>
  <c r="P30" i="24"/>
  <c r="P36" i="30"/>
  <c r="R19" i="16"/>
  <c r="R31" s="1"/>
  <c r="Q31"/>
</calcChain>
</file>

<file path=xl/sharedStrings.xml><?xml version="1.0" encoding="utf-8"?>
<sst xmlns="http://schemas.openxmlformats.org/spreadsheetml/2006/main" count="803" uniqueCount="186">
  <si>
    <t>Наименование блюд</t>
  </si>
  <si>
    <t>Основные компоненты</t>
  </si>
  <si>
    <t>Брутто</t>
  </si>
  <si>
    <t>Нетто</t>
  </si>
  <si>
    <t>Выход</t>
  </si>
  <si>
    <t>Белки</t>
  </si>
  <si>
    <t>Жиры</t>
  </si>
  <si>
    <t>Углеводы</t>
  </si>
  <si>
    <t>Ккал</t>
  </si>
  <si>
    <t>Сахар</t>
  </si>
  <si>
    <t>Соль</t>
  </si>
  <si>
    <t>Масло сливочное</t>
  </si>
  <si>
    <t>-</t>
  </si>
  <si>
    <t>Капуста</t>
  </si>
  <si>
    <t>Морковь</t>
  </si>
  <si>
    <t>Масло растительное</t>
  </si>
  <si>
    <t>№746</t>
  </si>
  <si>
    <t>Каша гречневая</t>
  </si>
  <si>
    <t>Крупа гречневая</t>
  </si>
  <si>
    <t>Лук</t>
  </si>
  <si>
    <t>№944</t>
  </si>
  <si>
    <t>Заварка</t>
  </si>
  <si>
    <t>Чай с сахаром</t>
  </si>
  <si>
    <t>Мука</t>
  </si>
  <si>
    <t>Яйцо</t>
  </si>
  <si>
    <t>Молоко</t>
  </si>
  <si>
    <t>Дрожжи</t>
  </si>
  <si>
    <t>Хлеб</t>
  </si>
  <si>
    <t>№411</t>
  </si>
  <si>
    <t>Яйцо для смазки</t>
  </si>
  <si>
    <t>хлеб</t>
  </si>
  <si>
    <t>№10</t>
  </si>
  <si>
    <t>№442</t>
  </si>
  <si>
    <t>№326</t>
  </si>
  <si>
    <t>Картофель</t>
  </si>
  <si>
    <t>№103</t>
  </si>
  <si>
    <t>Свекла</t>
  </si>
  <si>
    <t>Фарш: капуста</t>
  </si>
  <si>
    <t>Лук репчатый</t>
  </si>
  <si>
    <t>Крупа рисовая</t>
  </si>
  <si>
    <t>№29</t>
  </si>
  <si>
    <t>№403</t>
  </si>
  <si>
    <t>Пюре  гороховое</t>
  </si>
  <si>
    <t>Горох</t>
  </si>
  <si>
    <t>Яблоки</t>
  </si>
  <si>
    <t>Выход фарша</t>
  </si>
  <si>
    <t>итого</t>
  </si>
  <si>
    <t>№ рецепта</t>
  </si>
  <si>
    <t>Цена за кг</t>
  </si>
  <si>
    <t>хлеб иодированный</t>
  </si>
  <si>
    <t xml:space="preserve">  </t>
  </si>
  <si>
    <t>Согласовано:</t>
  </si>
  <si>
    <t>Масло слив</t>
  </si>
  <si>
    <t>200/7</t>
  </si>
  <si>
    <t>№416</t>
  </si>
  <si>
    <t>№610</t>
  </si>
  <si>
    <t>Говядина</t>
  </si>
  <si>
    <t>Жир-сырец</t>
  </si>
  <si>
    <t>Сухари</t>
  </si>
  <si>
    <t>Хлеб ржанойй</t>
  </si>
  <si>
    <t>Масса п/ф</t>
  </si>
  <si>
    <t>Гуляш из говядины</t>
  </si>
  <si>
    <t>Томат</t>
  </si>
  <si>
    <t xml:space="preserve">хлеб </t>
  </si>
  <si>
    <t>рис</t>
  </si>
  <si>
    <t>соль</t>
  </si>
  <si>
    <t>яйцо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</si>
  <si>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рецнптур блюд и кулинарный изделий татарской нацинальной кухни 1997г.</t>
  </si>
  <si>
    <t>Всего</t>
  </si>
  <si>
    <t>В том числе</t>
  </si>
  <si>
    <t>Бюджет</t>
  </si>
  <si>
    <t>За счет собственной продукции</t>
  </si>
  <si>
    <t>Родительский взнос
 плата</t>
  </si>
  <si>
    <t>Сумма</t>
  </si>
  <si>
    <t>1 день</t>
  </si>
  <si>
    <t xml:space="preserve">итого </t>
  </si>
  <si>
    <t>итого за день</t>
  </si>
  <si>
    <t xml:space="preserve">салат из свежей  капусты </t>
  </si>
  <si>
    <t>капуста</t>
  </si>
  <si>
    <t>лук</t>
  </si>
  <si>
    <t>морковь</t>
  </si>
  <si>
    <t>сахар</t>
  </si>
  <si>
    <t xml:space="preserve">масло растительное </t>
  </si>
  <si>
    <t>макароны</t>
  </si>
  <si>
    <t xml:space="preserve">соль </t>
  </si>
  <si>
    <t>молоко</t>
  </si>
  <si>
    <t>дрожжи</t>
  </si>
  <si>
    <t xml:space="preserve">свекла </t>
  </si>
  <si>
    <t xml:space="preserve">картофельное пюре </t>
  </si>
  <si>
    <t xml:space="preserve">картофель </t>
  </si>
  <si>
    <t xml:space="preserve">молоко </t>
  </si>
  <si>
    <t xml:space="preserve">винегрет овощной </t>
  </si>
  <si>
    <t>лук репчатый</t>
  </si>
  <si>
    <t>огурцы сол.</t>
  </si>
  <si>
    <t>крупа рисовая</t>
  </si>
  <si>
    <t xml:space="preserve">масло сливочное </t>
  </si>
  <si>
    <t>чай с сахаром</t>
  </si>
  <si>
    <t>мука</t>
  </si>
  <si>
    <t>картофель</t>
  </si>
  <si>
    <t xml:space="preserve">капуста </t>
  </si>
  <si>
    <t>томатный соус</t>
  </si>
  <si>
    <t xml:space="preserve">Плов с мясом говядины </t>
  </si>
  <si>
    <t>мясо (говядины)</t>
  </si>
  <si>
    <t xml:space="preserve">морковь </t>
  </si>
  <si>
    <t>томат-пюре</t>
  </si>
  <si>
    <t>масса туш мяса</t>
  </si>
  <si>
    <t xml:space="preserve"> масса гарнира</t>
  </si>
  <si>
    <t>каша "Дружба"</t>
  </si>
  <si>
    <t xml:space="preserve">пшено </t>
  </si>
  <si>
    <t>сметана</t>
  </si>
  <si>
    <t>250/25</t>
  </si>
  <si>
    <t>№102</t>
  </si>
  <si>
    <t xml:space="preserve">коржики молочные </t>
  </si>
  <si>
    <t>№273</t>
  </si>
  <si>
    <t xml:space="preserve">икра морковная </t>
  </si>
  <si>
    <t>ватрушки с творогом</t>
  </si>
  <si>
    <t>фарш: творог</t>
  </si>
  <si>
    <t>Мясо</t>
  </si>
  <si>
    <t>Мука пшеничная</t>
  </si>
  <si>
    <t>специи</t>
  </si>
  <si>
    <t>Курица"Охлажденная"</t>
  </si>
  <si>
    <t>Курица"Охлажденная" тушеная</t>
  </si>
  <si>
    <t>рагу овощное с мясом</t>
  </si>
  <si>
    <t>Примерное двухнедельное меню школьных завтраков  для организации питания детей .</t>
  </si>
  <si>
    <t>50</t>
  </si>
  <si>
    <t>Биточки из говядины</t>
  </si>
  <si>
    <t>мясо из говядины</t>
  </si>
  <si>
    <t>Чай  с сахаром</t>
  </si>
  <si>
    <t>Крупа пшеничная</t>
  </si>
  <si>
    <t>№459</t>
  </si>
  <si>
    <t>Соус томатный</t>
  </si>
  <si>
    <t>Бульон</t>
  </si>
  <si>
    <t>№196</t>
  </si>
  <si>
    <t>Рассольник домашний</t>
  </si>
  <si>
    <t>Огурцы соленые</t>
  </si>
  <si>
    <t>Сметана 15% ж</t>
  </si>
  <si>
    <t>Рыба тушеная</t>
  </si>
  <si>
    <t>рыбные изделия</t>
  </si>
  <si>
    <t>Каша пшеничная</t>
  </si>
  <si>
    <t>№206</t>
  </si>
  <si>
    <t>Суп  гороховый</t>
  </si>
  <si>
    <t>Горох лущеный</t>
  </si>
  <si>
    <t>Мясо курицы</t>
  </si>
  <si>
    <t>100</t>
  </si>
  <si>
    <t>сосиска отварная</t>
  </si>
  <si>
    <t>каша молочная рисовая</t>
  </si>
  <si>
    <t xml:space="preserve">Буккен с  капустой </t>
  </si>
  <si>
    <t>Молоко йодированное</t>
  </si>
  <si>
    <t>8 день</t>
  </si>
  <si>
    <t>Свекла с растительным маслом</t>
  </si>
  <si>
    <t>Вафли</t>
  </si>
  <si>
    <t>Какао с молоком</t>
  </si>
  <si>
    <t>Какао</t>
  </si>
  <si>
    <t>Печенье</t>
  </si>
  <si>
    <t>печенье</t>
  </si>
  <si>
    <t>салат свекольный</t>
  </si>
  <si>
    <t>Макароны отварные</t>
  </si>
  <si>
    <t>Или томат.паста</t>
  </si>
  <si>
    <t>Масса тушен.мяса</t>
  </si>
  <si>
    <t>50/50</t>
  </si>
  <si>
    <t>Кофейный напиток</t>
  </si>
  <si>
    <t>Кисель</t>
  </si>
  <si>
    <t>Кофейный напит.</t>
  </si>
  <si>
    <t>Каша манная молочная</t>
  </si>
  <si>
    <t>маннка</t>
  </si>
  <si>
    <t>Компот из св.яблок</t>
  </si>
  <si>
    <t>творог</t>
  </si>
  <si>
    <t>Запеканка рисовая с творогом</t>
  </si>
  <si>
    <t>Салат из св.капусты</t>
  </si>
  <si>
    <t>Каша молочная геркулесовая</t>
  </si>
  <si>
    <t>Геркулес</t>
  </si>
  <si>
    <t>Масло слив.</t>
  </si>
  <si>
    <t>Сыр</t>
  </si>
  <si>
    <t>Сыр гол.</t>
  </si>
  <si>
    <t>Ватрушка с повидлом</t>
  </si>
  <si>
    <t>повидло</t>
  </si>
  <si>
    <t>масло раст.</t>
  </si>
  <si>
    <t>Сочни с творогом</t>
  </si>
  <si>
    <t>Масса порцый обучающихся   возрастных</t>
  </si>
  <si>
    <t>в граммах           двух          групп</t>
  </si>
  <si>
    <t>Начальник отдела образования</t>
  </si>
  <si>
    <t xml:space="preserve"> исполнительного комитета</t>
  </si>
  <si>
    <t>Мамадышского муниципального района</t>
  </si>
  <si>
    <t>И.Н.Габдрахманов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</si>
  <si>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рецептур блюд и кулинарный изделий татарской нацинальной кухни 1997г.</t>
  </si>
  <si>
    <t>Примерное двухнедельное меню школьных завтраков  для организации питания детей , С5-11КЛ.С прибыванием детей до 6 часов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</si>
</sst>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6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 Narrow"/>
      <family val="2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8"/>
      <name val="Times New Roman"/>
      <family val="1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292">
    <xf numFmtId="0" fontId="0" fillId="0" borderId="0" xfId="0"/>
    <xf numFmtId="0" fontId="19" fillId="0" borderId="10" xfId="0" applyFont="1" applyBorder="1" applyAlignment="1">
      <alignment horizontal="center" wrapText="1"/>
    </xf>
    <xf numFmtId="2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/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wrapText="1"/>
    </xf>
    <xf numFmtId="0" fontId="21" fillId="0" borderId="10" xfId="0" applyFont="1" applyFill="1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2" fontId="22" fillId="0" borderId="10" xfId="0" applyNumberFormat="1" applyFont="1" applyFill="1" applyBorder="1" applyAlignment="1">
      <alignment horizontal="left" wrapText="1"/>
    </xf>
    <xf numFmtId="0" fontId="0" fillId="0" borderId="10" xfId="0" applyBorder="1"/>
    <xf numFmtId="0" fontId="25" fillId="0" borderId="10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/>
    </xf>
    <xf numFmtId="2" fontId="25" fillId="0" borderId="10" xfId="0" applyNumberFormat="1" applyFont="1" applyFill="1" applyBorder="1" applyAlignment="1">
      <alignment horizontal="left"/>
    </xf>
    <xf numFmtId="0" fontId="25" fillId="0" borderId="10" xfId="0" applyFont="1" applyFill="1" applyBorder="1" applyAlignment="1">
      <alignment vertical="top" wrapText="1"/>
    </xf>
    <xf numFmtId="0" fontId="0" fillId="0" borderId="10" xfId="0" applyFill="1" applyBorder="1"/>
    <xf numFmtId="0" fontId="26" fillId="0" borderId="10" xfId="0" applyFont="1" applyBorder="1" applyAlignment="1">
      <alignment horizontal="center"/>
    </xf>
    <xf numFmtId="0" fontId="26" fillId="0" borderId="10" xfId="0" applyFont="1" applyBorder="1" applyAlignment="1">
      <alignment horizontal="center" wrapText="1"/>
    </xf>
    <xf numFmtId="2" fontId="26" fillId="0" borderId="10" xfId="0" applyNumberFormat="1" applyFont="1" applyBorder="1" applyAlignment="1">
      <alignment horizontal="center" wrapText="1"/>
    </xf>
    <xf numFmtId="2" fontId="26" fillId="0" borderId="10" xfId="0" applyNumberFormat="1" applyFont="1" applyBorder="1" applyAlignment="1">
      <alignment horizontal="center"/>
    </xf>
    <xf numFmtId="164" fontId="0" fillId="0" borderId="10" xfId="0" applyNumberFormat="1" applyBorder="1"/>
    <xf numFmtId="2" fontId="0" fillId="0" borderId="10" xfId="0" applyNumberFormat="1" applyBorder="1"/>
    <xf numFmtId="0" fontId="19" fillId="0" borderId="10" xfId="36" applyFont="1" applyFill="1" applyBorder="1" applyAlignment="1">
      <alignment horizontal="left" wrapText="1"/>
    </xf>
    <xf numFmtId="0" fontId="20" fillId="0" borderId="10" xfId="36" applyFont="1" applyFill="1" applyBorder="1" applyAlignment="1">
      <alignment horizontal="left" wrapText="1"/>
    </xf>
    <xf numFmtId="0" fontId="19" fillId="0" borderId="10" xfId="0" applyFont="1" applyFill="1" applyBorder="1" applyAlignment="1">
      <alignment wrapText="1"/>
    </xf>
    <xf numFmtId="0" fontId="19" fillId="0" borderId="10" xfId="36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vertical="top" wrapText="1"/>
    </xf>
    <xf numFmtId="1" fontId="19" fillId="0" borderId="10" xfId="0" applyNumberFormat="1" applyFont="1" applyFill="1" applyBorder="1"/>
    <xf numFmtId="49" fontId="28" fillId="0" borderId="10" xfId="0" applyNumberFormat="1" applyFont="1" applyFill="1" applyBorder="1" applyAlignment="1">
      <alignment horizontal="left" vertical="top" wrapText="1"/>
    </xf>
    <xf numFmtId="1" fontId="28" fillId="0" borderId="10" xfId="0" applyNumberFormat="1" applyFont="1" applyFill="1" applyBorder="1" applyAlignment="1">
      <alignment horizontal="left" vertical="top" wrapText="1"/>
    </xf>
    <xf numFmtId="0" fontId="28" fillId="0" borderId="10" xfId="0" applyNumberFormat="1" applyFont="1" applyFill="1" applyBorder="1" applyAlignment="1">
      <alignment horizontal="center" vertical="top" wrapText="1"/>
    </xf>
    <xf numFmtId="49" fontId="27" fillId="0" borderId="10" xfId="0" applyNumberFormat="1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left" wrapText="1"/>
    </xf>
    <xf numFmtId="2" fontId="19" fillId="0" borderId="0" xfId="0" applyNumberFormat="1" applyFont="1" applyFill="1" applyAlignment="1">
      <alignment horizontal="left"/>
    </xf>
    <xf numFmtId="2" fontId="19" fillId="0" borderId="10" xfId="0" applyNumberFormat="1" applyFont="1" applyFill="1" applyBorder="1" applyAlignment="1">
      <alignment horizontal="left"/>
    </xf>
    <xf numFmtId="0" fontId="20" fillId="0" borderId="10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wrapText="1"/>
    </xf>
    <xf numFmtId="2" fontId="20" fillId="0" borderId="10" xfId="0" applyNumberFormat="1" applyFont="1" applyFill="1" applyBorder="1" applyAlignment="1">
      <alignment horizontal="left"/>
    </xf>
    <xf numFmtId="0" fontId="20" fillId="24" borderId="10" xfId="0" applyFont="1" applyFill="1" applyBorder="1" applyAlignment="1">
      <alignment horizontal="left" vertical="top" wrapText="1"/>
    </xf>
    <xf numFmtId="164" fontId="19" fillId="0" borderId="10" xfId="0" applyNumberFormat="1" applyFont="1" applyFill="1" applyBorder="1" applyAlignment="1">
      <alignment horizontal="left" vertical="top" wrapText="1"/>
    </xf>
    <xf numFmtId="164" fontId="20" fillId="0" borderId="10" xfId="0" applyNumberFormat="1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/>
    </xf>
    <xf numFmtId="1" fontId="27" fillId="0" borderId="10" xfId="0" applyNumberFormat="1" applyFont="1" applyFill="1" applyBorder="1" applyAlignment="1">
      <alignment horizontal="center" vertical="top" wrapText="1"/>
    </xf>
    <xf numFmtId="0" fontId="27" fillId="0" borderId="10" xfId="0" applyNumberFormat="1" applyFont="1" applyFill="1" applyBorder="1" applyAlignment="1">
      <alignment horizontal="center" vertical="top" wrapText="1"/>
    </xf>
    <xf numFmtId="0" fontId="19" fillId="0" borderId="10" xfId="0" applyFont="1" applyFill="1" applyBorder="1" applyAlignment="1"/>
    <xf numFmtId="0" fontId="20" fillId="0" borderId="10" xfId="0" applyFont="1" applyFill="1" applyBorder="1" applyAlignment="1"/>
    <xf numFmtId="0" fontId="19" fillId="0" borderId="12" xfId="0" applyFont="1" applyFill="1" applyBorder="1" applyAlignment="1">
      <alignment vertical="top"/>
    </xf>
    <xf numFmtId="0" fontId="19" fillId="0" borderId="13" xfId="0" applyFont="1" applyFill="1" applyBorder="1" applyAlignment="1">
      <alignment vertical="top"/>
    </xf>
    <xf numFmtId="0" fontId="20" fillId="0" borderId="13" xfId="0" applyFont="1" applyFill="1" applyBorder="1" applyAlignment="1">
      <alignment vertical="top" wrapText="1"/>
    </xf>
    <xf numFmtId="0" fontId="19" fillId="0" borderId="14" xfId="0" applyFont="1" applyFill="1" applyBorder="1" applyAlignment="1">
      <alignment vertical="top"/>
    </xf>
    <xf numFmtId="0" fontId="20" fillId="0" borderId="14" xfId="0" applyFont="1" applyFill="1" applyBorder="1" applyAlignment="1">
      <alignment vertical="top" wrapText="1"/>
    </xf>
    <xf numFmtId="0" fontId="19" fillId="0" borderId="0" xfId="0" applyFont="1" applyFill="1" applyBorder="1" applyAlignment="1">
      <alignment horizontal="left"/>
    </xf>
    <xf numFmtId="2" fontId="20" fillId="0" borderId="10" xfId="0" applyNumberFormat="1" applyFont="1" applyFill="1" applyBorder="1" applyAlignment="1">
      <alignment horizontal="left" vertical="top" wrapText="1"/>
    </xf>
    <xf numFmtId="0" fontId="20" fillId="24" borderId="10" xfId="0" applyFont="1" applyFill="1" applyBorder="1" applyAlignment="1"/>
    <xf numFmtId="0" fontId="19" fillId="0" borderId="10" xfId="0" applyFont="1" applyFill="1" applyBorder="1" applyAlignment="1">
      <alignment vertical="top" wrapText="1"/>
    </xf>
    <xf numFmtId="2" fontId="20" fillId="24" borderId="10" xfId="0" applyNumberFormat="1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49" fontId="28" fillId="0" borderId="10" xfId="0" applyNumberFormat="1" applyFont="1" applyFill="1" applyBorder="1" applyAlignment="1">
      <alignment vertical="top" wrapText="1"/>
    </xf>
    <xf numFmtId="2" fontId="28" fillId="0" borderId="10" xfId="0" applyNumberFormat="1" applyFont="1" applyFill="1" applyBorder="1" applyAlignment="1">
      <alignment horizontal="center" vertical="top" wrapText="1"/>
    </xf>
    <xf numFmtId="2" fontId="28" fillId="0" borderId="10" xfId="0" applyNumberFormat="1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left"/>
    </xf>
    <xf numFmtId="2" fontId="19" fillId="26" borderId="10" xfId="0" applyNumberFormat="1" applyFont="1" applyFill="1" applyBorder="1" applyAlignment="1">
      <alignment horizontal="left"/>
    </xf>
    <xf numFmtId="0" fontId="20" fillId="26" borderId="10" xfId="0" applyFont="1" applyFill="1" applyBorder="1" applyAlignment="1">
      <alignment horizontal="left"/>
    </xf>
    <xf numFmtId="0" fontId="20" fillId="26" borderId="10" xfId="0" applyFont="1" applyFill="1" applyBorder="1" applyAlignment="1">
      <alignment horizontal="left" wrapText="1"/>
    </xf>
    <xf numFmtId="2" fontId="20" fillId="26" borderId="10" xfId="0" applyNumberFormat="1" applyFont="1" applyFill="1" applyBorder="1" applyAlignment="1">
      <alignment horizontal="left" vertical="top" wrapText="1"/>
    </xf>
    <xf numFmtId="2" fontId="20" fillId="26" borderId="10" xfId="0" applyNumberFormat="1" applyFont="1" applyFill="1" applyBorder="1" applyAlignment="1">
      <alignment horizontal="left"/>
    </xf>
    <xf numFmtId="2" fontId="28" fillId="26" borderId="10" xfId="0" applyNumberFormat="1" applyFont="1" applyFill="1" applyBorder="1" applyAlignment="1">
      <alignment horizontal="center" vertical="top" wrapText="1"/>
    </xf>
    <xf numFmtId="0" fontId="19" fillId="26" borderId="15" xfId="0" applyFont="1" applyFill="1" applyBorder="1" applyAlignment="1">
      <alignment horizontal="left"/>
    </xf>
    <xf numFmtId="2" fontId="20" fillId="26" borderId="15" xfId="0" applyNumberFormat="1" applyFont="1" applyFill="1" applyBorder="1" applyAlignment="1">
      <alignment horizontal="left"/>
    </xf>
    <xf numFmtId="0" fontId="20" fillId="26" borderId="15" xfId="0" applyFont="1" applyFill="1" applyBorder="1" applyAlignment="1">
      <alignment horizontal="left" wrapText="1"/>
    </xf>
    <xf numFmtId="2" fontId="20" fillId="24" borderId="10" xfId="0" applyNumberFormat="1" applyFont="1" applyFill="1" applyBorder="1" applyAlignment="1">
      <alignment horizontal="left" vertical="top" wrapText="1"/>
    </xf>
    <xf numFmtId="1" fontId="27" fillId="0" borderId="10" xfId="0" applyNumberFormat="1" applyFont="1" applyFill="1" applyBorder="1" applyAlignment="1">
      <alignment horizontal="left" vertical="top" wrapText="1"/>
    </xf>
    <xf numFmtId="0" fontId="19" fillId="24" borderId="10" xfId="0" applyFont="1" applyFill="1" applyBorder="1" applyAlignment="1">
      <alignment horizontal="left" vertical="top" wrapText="1"/>
    </xf>
    <xf numFmtId="0" fontId="19" fillId="24" borderId="10" xfId="0" applyFont="1" applyFill="1" applyBorder="1" applyAlignment="1">
      <alignment horizontal="left"/>
    </xf>
    <xf numFmtId="0" fontId="19" fillId="24" borderId="10" xfId="0" applyFont="1" applyFill="1" applyBorder="1" applyAlignment="1">
      <alignment horizontal="left" wrapText="1"/>
    </xf>
    <xf numFmtId="2" fontId="20" fillId="24" borderId="10" xfId="0" applyNumberFormat="1" applyFont="1" applyFill="1" applyBorder="1" applyAlignment="1">
      <alignment horizontal="left" wrapText="1"/>
    </xf>
    <xf numFmtId="0" fontId="19" fillId="24" borderId="0" xfId="0" applyFont="1" applyFill="1" applyAlignment="1">
      <alignment horizontal="left"/>
    </xf>
    <xf numFmtId="0" fontId="32" fillId="0" borderId="10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wrapText="1"/>
    </xf>
    <xf numFmtId="1" fontId="33" fillId="0" borderId="10" xfId="0" applyNumberFormat="1" applyFont="1" applyFill="1" applyBorder="1" applyAlignment="1">
      <alignment horizontal="left"/>
    </xf>
    <xf numFmtId="164" fontId="33" fillId="0" borderId="10" xfId="0" applyNumberFormat="1" applyFont="1" applyFill="1" applyBorder="1" applyAlignment="1">
      <alignment horizontal="left"/>
    </xf>
    <xf numFmtId="164" fontId="34" fillId="0" borderId="10" xfId="0" applyNumberFormat="1" applyFont="1" applyFill="1" applyBorder="1" applyAlignment="1">
      <alignment horizontal="left"/>
    </xf>
    <xf numFmtId="0" fontId="25" fillId="0" borderId="0" xfId="0" applyFont="1" applyFill="1" applyAlignment="1">
      <alignment horizontal="left"/>
    </xf>
    <xf numFmtId="0" fontId="25" fillId="26" borderId="10" xfId="0" applyFont="1" applyFill="1" applyBorder="1" applyAlignment="1">
      <alignment horizontal="left"/>
    </xf>
    <xf numFmtId="2" fontId="25" fillId="26" borderId="10" xfId="0" applyNumberFormat="1" applyFont="1" applyFill="1" applyBorder="1" applyAlignment="1">
      <alignment horizontal="left"/>
    </xf>
    <xf numFmtId="0" fontId="24" fillId="0" borderId="10" xfId="0" applyFont="1" applyFill="1" applyBorder="1" applyAlignment="1">
      <alignment horizontal="left" wrapText="1"/>
    </xf>
    <xf numFmtId="2" fontId="24" fillId="26" borderId="10" xfId="0" applyNumberFormat="1" applyFont="1" applyFill="1" applyBorder="1" applyAlignment="1">
      <alignment horizontal="left" wrapText="1"/>
    </xf>
    <xf numFmtId="2" fontId="24" fillId="0" borderId="10" xfId="0" applyNumberFormat="1" applyFont="1" applyFill="1" applyBorder="1" applyAlignment="1">
      <alignment horizontal="left" wrapText="1"/>
    </xf>
    <xf numFmtId="0" fontId="25" fillId="0" borderId="0" xfId="0" applyFont="1"/>
    <xf numFmtId="0" fontId="25" fillId="0" borderId="10" xfId="36" applyFont="1" applyFill="1" applyBorder="1" applyAlignment="1">
      <alignment vertical="top" wrapText="1"/>
    </xf>
    <xf numFmtId="1" fontId="25" fillId="0" borderId="10" xfId="36" applyNumberFormat="1" applyFont="1" applyFill="1" applyBorder="1" applyAlignment="1">
      <alignment horizontal="left" vertical="top" wrapText="1"/>
    </xf>
    <xf numFmtId="1" fontId="25" fillId="0" borderId="10" xfId="36" applyNumberFormat="1" applyFont="1" applyFill="1" applyBorder="1" applyAlignment="1">
      <alignment horizontal="left" wrapText="1"/>
    </xf>
    <xf numFmtId="164" fontId="25" fillId="0" borderId="10" xfId="36" applyNumberFormat="1" applyFont="1" applyFill="1" applyBorder="1" applyAlignment="1">
      <alignment horizontal="left" wrapText="1"/>
    </xf>
    <xf numFmtId="0" fontId="25" fillId="0" borderId="10" xfId="36" applyFont="1" applyFill="1" applyBorder="1" applyAlignment="1">
      <alignment horizontal="left" vertical="top" wrapText="1"/>
    </xf>
    <xf numFmtId="164" fontId="24" fillId="0" borderId="10" xfId="36" applyNumberFormat="1" applyFont="1" applyFill="1" applyBorder="1" applyAlignment="1">
      <alignment horizontal="left" wrapText="1"/>
    </xf>
    <xf numFmtId="0" fontId="25" fillId="0" borderId="15" xfId="36" applyFont="1" applyFill="1" applyBorder="1" applyAlignment="1">
      <alignment horizontal="left" vertical="top" wrapText="1"/>
    </xf>
    <xf numFmtId="2" fontId="23" fillId="0" borderId="10" xfId="0" applyNumberFormat="1" applyFont="1" applyBorder="1"/>
    <xf numFmtId="0" fontId="34" fillId="0" borderId="10" xfId="0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vertical="top" wrapText="1"/>
    </xf>
    <xf numFmtId="164" fontId="28" fillId="0" borderId="10" xfId="0" applyNumberFormat="1" applyFont="1" applyFill="1" applyBorder="1" applyAlignment="1">
      <alignment horizontal="left" vertical="top" wrapText="1"/>
    </xf>
    <xf numFmtId="0" fontId="26" fillId="0" borderId="10" xfId="0" applyFont="1" applyBorder="1" applyAlignment="1"/>
    <xf numFmtId="0" fontId="0" fillId="26" borderId="10" xfId="0" applyFill="1" applyBorder="1"/>
    <xf numFmtId="164" fontId="34" fillId="26" borderId="10" xfId="0" applyNumberFormat="1" applyFont="1" applyFill="1" applyBorder="1" applyAlignment="1">
      <alignment horizontal="left"/>
    </xf>
    <xf numFmtId="2" fontId="22" fillId="0" borderId="10" xfId="0" applyNumberFormat="1" applyFont="1" applyBorder="1" applyAlignment="1">
      <alignment horizontal="center" vertical="top" wrapText="1"/>
    </xf>
    <xf numFmtId="2" fontId="22" fillId="26" borderId="10" xfId="0" applyNumberFormat="1" applyFont="1" applyFill="1" applyBorder="1" applyAlignment="1">
      <alignment horizontal="center" vertical="top" wrapText="1"/>
    </xf>
    <xf numFmtId="0" fontId="34" fillId="0" borderId="10" xfId="0" applyFont="1" applyFill="1" applyBorder="1" applyAlignment="1">
      <alignment wrapText="1"/>
    </xf>
    <xf numFmtId="0" fontId="19" fillId="0" borderId="0" xfId="0" applyFont="1" applyFill="1" applyBorder="1" applyAlignment="1">
      <alignment horizontal="left" wrapText="1"/>
    </xf>
    <xf numFmtId="0" fontId="30" fillId="24" borderId="10" xfId="0" applyFont="1" applyFill="1" applyBorder="1"/>
    <xf numFmtId="164" fontId="27" fillId="0" borderId="10" xfId="0" applyNumberFormat="1" applyFont="1" applyFill="1" applyBorder="1" applyAlignment="1">
      <alignment horizontal="center" vertical="top" wrapText="1"/>
    </xf>
    <xf numFmtId="2" fontId="30" fillId="24" borderId="10" xfId="0" applyNumberFormat="1" applyFont="1" applyFill="1" applyBorder="1"/>
    <xf numFmtId="0" fontId="0" fillId="0" borderId="0" xfId="0" applyAlignment="1">
      <alignment horizontal="left"/>
    </xf>
    <xf numFmtId="1" fontId="25" fillId="27" borderId="10" xfId="36" applyNumberFormat="1" applyFont="1" applyFill="1" applyBorder="1" applyAlignment="1">
      <alignment horizontal="left" vertical="top" wrapText="1"/>
    </xf>
    <xf numFmtId="0" fontId="19" fillId="28" borderId="10" xfId="0" applyFont="1" applyFill="1" applyBorder="1" applyAlignment="1">
      <alignment horizontal="left" vertical="top" wrapText="1"/>
    </xf>
    <xf numFmtId="1" fontId="33" fillId="28" borderId="10" xfId="0" applyNumberFormat="1" applyFont="1" applyFill="1" applyBorder="1" applyAlignment="1">
      <alignment horizontal="left"/>
    </xf>
    <xf numFmtId="2" fontId="20" fillId="29" borderId="10" xfId="0" applyNumberFormat="1" applyFont="1" applyFill="1" applyBorder="1" applyAlignment="1">
      <alignment vertical="top" wrapText="1"/>
    </xf>
    <xf numFmtId="2" fontId="20" fillId="29" borderId="10" xfId="0" applyNumberFormat="1" applyFont="1" applyFill="1" applyBorder="1" applyAlignment="1">
      <alignment horizontal="left" vertical="top" wrapText="1"/>
    </xf>
    <xf numFmtId="2" fontId="20" fillId="29" borderId="10" xfId="0" applyNumberFormat="1" applyFont="1" applyFill="1" applyBorder="1" applyAlignment="1"/>
    <xf numFmtId="164" fontId="19" fillId="26" borderId="10" xfId="0" applyNumberFormat="1" applyFont="1" applyFill="1" applyBorder="1" applyAlignment="1">
      <alignment horizontal="left"/>
    </xf>
    <xf numFmtId="2" fontId="23" fillId="29" borderId="10" xfId="0" applyNumberFormat="1" applyFont="1" applyFill="1" applyBorder="1"/>
    <xf numFmtId="164" fontId="0" fillId="29" borderId="10" xfId="0" applyNumberFormat="1" applyFill="1" applyBorder="1"/>
    <xf numFmtId="164" fontId="28" fillId="29" borderId="10" xfId="0" applyNumberFormat="1" applyFont="1" applyFill="1" applyBorder="1" applyAlignment="1">
      <alignment horizontal="left" vertical="top" wrapText="1"/>
    </xf>
    <xf numFmtId="2" fontId="30" fillId="29" borderId="10" xfId="0" applyNumberFormat="1" applyFont="1" applyFill="1" applyBorder="1"/>
    <xf numFmtId="2" fontId="20" fillId="29" borderId="10" xfId="0" applyNumberFormat="1" applyFont="1" applyFill="1" applyBorder="1" applyAlignment="1">
      <alignment horizontal="left" wrapText="1"/>
    </xf>
    <xf numFmtId="0" fontId="19" fillId="0" borderId="16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center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wrapText="1"/>
    </xf>
    <xf numFmtId="0" fontId="25" fillId="0" borderId="10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19" fillId="0" borderId="0" xfId="0" applyFont="1" applyFill="1" applyAlignment="1"/>
    <xf numFmtId="0" fontId="20" fillId="0" borderId="10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19" fillId="0" borderId="16" xfId="0" applyFont="1" applyFill="1" applyBorder="1" applyAlignment="1">
      <alignment horizontal="center"/>
    </xf>
    <xf numFmtId="0" fontId="20" fillId="0" borderId="12" xfId="0" applyFont="1" applyFill="1" applyBorder="1" applyAlignment="1">
      <alignment vertical="top" wrapText="1"/>
    </xf>
    <xf numFmtId="0" fontId="31" fillId="0" borderId="10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 wrapText="1"/>
    </xf>
    <xf numFmtId="0" fontId="19" fillId="26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vertical="center" wrapText="1"/>
    </xf>
    <xf numFmtId="0" fontId="19" fillId="26" borderId="10" xfId="0" applyFont="1" applyFill="1" applyBorder="1" applyAlignment="1">
      <alignment vertical="center"/>
    </xf>
    <xf numFmtId="0" fontId="0" fillId="0" borderId="10" xfId="0" applyBorder="1" applyAlignment="1"/>
    <xf numFmtId="0" fontId="20" fillId="0" borderId="10" xfId="0" applyFont="1" applyFill="1" applyBorder="1" applyAlignment="1">
      <alignment horizontal="center" vertical="top" wrapText="1"/>
    </xf>
    <xf numFmtId="2" fontId="19" fillId="26" borderId="10" xfId="0" applyNumberFormat="1" applyFont="1" applyFill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2" fontId="20" fillId="26" borderId="10" xfId="0" applyNumberFormat="1" applyFont="1" applyFill="1" applyBorder="1" applyAlignment="1">
      <alignment horizontal="center"/>
    </xf>
    <xf numFmtId="2" fontId="20" fillId="0" borderId="10" xfId="0" applyNumberFormat="1" applyFont="1" applyFill="1" applyBorder="1" applyAlignment="1">
      <alignment horizontal="center"/>
    </xf>
    <xf numFmtId="0" fontId="20" fillId="26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2" fontId="19" fillId="26" borderId="10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20" fillId="26" borderId="10" xfId="0" applyNumberFormat="1" applyFont="1" applyFill="1" applyBorder="1" applyAlignment="1">
      <alignment horizontal="center" vertical="center"/>
    </xf>
    <xf numFmtId="2" fontId="20" fillId="0" borderId="10" xfId="0" applyNumberFormat="1" applyFont="1" applyFill="1" applyBorder="1" applyAlignment="1">
      <alignment horizontal="center" vertical="center"/>
    </xf>
    <xf numFmtId="0" fontId="20" fillId="26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/>
    </xf>
    <xf numFmtId="2" fontId="28" fillId="26" borderId="10" xfId="0" applyNumberFormat="1" applyFont="1" applyFill="1" applyBorder="1" applyAlignment="1">
      <alignment horizontal="center" vertical="center"/>
    </xf>
    <xf numFmtId="2" fontId="28" fillId="0" borderId="10" xfId="0" applyNumberFormat="1" applyFont="1" applyFill="1" applyBorder="1" applyAlignment="1">
      <alignment horizontal="center" vertical="center"/>
    </xf>
    <xf numFmtId="165" fontId="20" fillId="25" borderId="10" xfId="0" applyNumberFormat="1" applyFont="1" applyFill="1" applyBorder="1" applyAlignment="1">
      <alignment horizontal="center" vertical="center"/>
    </xf>
    <xf numFmtId="2" fontId="20" fillId="29" borderId="10" xfId="0" applyNumberFormat="1" applyFont="1" applyFill="1" applyBorder="1" applyAlignment="1">
      <alignment horizontal="center" vertical="center"/>
    </xf>
    <xf numFmtId="165" fontId="20" fillId="3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right" vertical="center"/>
    </xf>
    <xf numFmtId="0" fontId="19" fillId="26" borderId="10" xfId="0" applyFont="1" applyFill="1" applyBorder="1" applyAlignment="1">
      <alignment wrapText="1"/>
    </xf>
    <xf numFmtId="0" fontId="20" fillId="0" borderId="10" xfId="0" applyFont="1" applyFill="1" applyBorder="1" applyAlignment="1">
      <alignment wrapText="1"/>
    </xf>
    <xf numFmtId="0" fontId="0" fillId="0" borderId="14" xfId="0" applyBorder="1"/>
    <xf numFmtId="0" fontId="25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5" fillId="26" borderId="10" xfId="0" applyFont="1" applyFill="1" applyBorder="1" applyAlignment="1">
      <alignment horizontal="center" vertical="center"/>
    </xf>
    <xf numFmtId="2" fontId="25" fillId="26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49" fontId="28" fillId="0" borderId="10" xfId="0" applyNumberFormat="1" applyFont="1" applyFill="1" applyBorder="1" applyAlignment="1">
      <alignment horizontal="center" vertical="top" wrapText="1"/>
    </xf>
    <xf numFmtId="49" fontId="27" fillId="0" borderId="10" xfId="0" applyNumberFormat="1" applyFont="1" applyFill="1" applyBorder="1" applyAlignment="1">
      <alignment horizontal="center" vertical="top" wrapText="1"/>
    </xf>
    <xf numFmtId="164" fontId="20" fillId="24" borderId="10" xfId="0" applyNumberFormat="1" applyFont="1" applyFill="1" applyBorder="1" applyAlignment="1">
      <alignment horizontal="center"/>
    </xf>
    <xf numFmtId="164" fontId="20" fillId="29" borderId="10" xfId="0" applyNumberFormat="1" applyFont="1" applyFill="1" applyBorder="1" applyAlignment="1">
      <alignment horizontal="center"/>
    </xf>
    <xf numFmtId="0" fontId="20" fillId="26" borderId="10" xfId="0" applyFont="1" applyFill="1" applyBorder="1" applyAlignment="1">
      <alignment horizontal="center"/>
    </xf>
    <xf numFmtId="0" fontId="20" fillId="0" borderId="15" xfId="0" applyFont="1" applyFill="1" applyBorder="1" applyAlignment="1">
      <alignment horizontal="left" vertical="top" wrapText="1"/>
    </xf>
    <xf numFmtId="0" fontId="25" fillId="0" borderId="17" xfId="36" applyFont="1" applyFill="1" applyBorder="1" applyAlignment="1">
      <alignment vertical="top" wrapText="1"/>
    </xf>
    <xf numFmtId="0" fontId="25" fillId="0" borderId="19" xfId="36" applyFont="1" applyFill="1" applyBorder="1" applyAlignment="1">
      <alignment vertical="top" wrapText="1"/>
    </xf>
    <xf numFmtId="0" fontId="19" fillId="0" borderId="15" xfId="0" applyFont="1" applyFill="1" applyBorder="1" applyAlignment="1">
      <alignment vertical="top" wrapText="1"/>
    </xf>
    <xf numFmtId="164" fontId="35" fillId="0" borderId="10" xfId="0" applyNumberFormat="1" applyFont="1" applyFill="1" applyBorder="1" applyAlignment="1">
      <alignment horizontal="left"/>
    </xf>
    <xf numFmtId="0" fontId="20" fillId="0" borderId="10" xfId="0" applyFont="1" applyFill="1" applyBorder="1" applyAlignment="1">
      <alignment horizontal="right" vertical="top" wrapText="1"/>
    </xf>
    <xf numFmtId="0" fontId="19" fillId="0" borderId="0" xfId="0" applyFont="1" applyFill="1" applyAlignment="1">
      <alignment horizontal="left" wrapText="1"/>
    </xf>
    <xf numFmtId="0" fontId="20" fillId="0" borderId="12" xfId="36" applyFont="1" applyFill="1" applyBorder="1" applyAlignment="1">
      <alignment horizontal="center" vertical="top" wrapText="1"/>
    </xf>
    <xf numFmtId="0" fontId="20" fillId="0" borderId="14" xfId="36" applyFont="1" applyFill="1" applyBorder="1" applyAlignment="1">
      <alignment horizontal="center" vertical="top" wrapText="1"/>
    </xf>
    <xf numFmtId="0" fontId="19" fillId="0" borderId="12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 vertical="top" wrapText="1"/>
    </xf>
    <xf numFmtId="0" fontId="19" fillId="0" borderId="14" xfId="0" applyFont="1" applyFill="1" applyBorder="1" applyAlignment="1">
      <alignment horizontal="left" vertical="top" wrapText="1"/>
    </xf>
    <xf numFmtId="0" fontId="20" fillId="0" borderId="15" xfId="0" applyFont="1" applyFill="1" applyBorder="1" applyAlignment="1">
      <alignment horizontal="center" wrapText="1"/>
    </xf>
    <xf numFmtId="0" fontId="20" fillId="0" borderId="16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center" vertical="top" wrapText="1"/>
    </xf>
    <xf numFmtId="0" fontId="19" fillId="0" borderId="16" xfId="0" applyFont="1" applyFill="1" applyBorder="1" applyAlignment="1">
      <alignment horizontal="center" vertical="top" wrapText="1"/>
    </xf>
    <xf numFmtId="0" fontId="20" fillId="0" borderId="12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wrapText="1"/>
    </xf>
    <xf numFmtId="0" fontId="19" fillId="0" borderId="12" xfId="0" applyFont="1" applyFill="1" applyBorder="1" applyAlignment="1">
      <alignment horizontal="left" wrapText="1"/>
    </xf>
    <xf numFmtId="0" fontId="19" fillId="0" borderId="13" xfId="0" applyFont="1" applyFill="1" applyBorder="1" applyAlignment="1">
      <alignment horizontal="left" wrapText="1"/>
    </xf>
    <xf numFmtId="0" fontId="19" fillId="0" borderId="14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vertical="top" wrapText="1"/>
    </xf>
    <xf numFmtId="0" fontId="28" fillId="0" borderId="10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center" wrapText="1"/>
    </xf>
    <xf numFmtId="0" fontId="24" fillId="0" borderId="16" xfId="0" applyFont="1" applyFill="1" applyBorder="1" applyAlignment="1">
      <alignment horizontal="center" wrapText="1"/>
    </xf>
    <xf numFmtId="0" fontId="19" fillId="0" borderId="21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9" fillId="0" borderId="12" xfId="0" applyFont="1" applyFill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19" fillId="0" borderId="12" xfId="0" applyFont="1" applyFill="1" applyBorder="1" applyAlignment="1">
      <alignment horizontal="left"/>
    </xf>
    <xf numFmtId="0" fontId="19" fillId="0" borderId="13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/>
    </xf>
    <xf numFmtId="0" fontId="19" fillId="0" borderId="15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left" wrapText="1"/>
    </xf>
    <xf numFmtId="0" fontId="19" fillId="0" borderId="18" xfId="0" applyFont="1" applyFill="1" applyBorder="1" applyAlignment="1">
      <alignment horizontal="left" wrapText="1"/>
    </xf>
    <xf numFmtId="0" fontId="19" fillId="0" borderId="19" xfId="0" applyFont="1" applyFill="1" applyBorder="1" applyAlignment="1">
      <alignment horizontal="left" wrapText="1"/>
    </xf>
    <xf numFmtId="0" fontId="19" fillId="0" borderId="20" xfId="0" applyFont="1" applyFill="1" applyBorder="1" applyAlignment="1">
      <alignment horizontal="left" wrapText="1"/>
    </xf>
    <xf numFmtId="0" fontId="19" fillId="0" borderId="11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left"/>
    </xf>
    <xf numFmtId="0" fontId="19" fillId="0" borderId="16" xfId="0" applyFont="1" applyFill="1" applyBorder="1" applyAlignment="1">
      <alignment horizontal="left"/>
    </xf>
    <xf numFmtId="0" fontId="19" fillId="0" borderId="15" xfId="0" applyFont="1" applyFill="1" applyBorder="1" applyAlignment="1">
      <alignment horizontal="left" wrapText="1"/>
    </xf>
    <xf numFmtId="0" fontId="19" fillId="0" borderId="16" xfId="0" applyFont="1" applyFill="1" applyBorder="1" applyAlignment="1">
      <alignment horizontal="left" wrapText="1"/>
    </xf>
    <xf numFmtId="0" fontId="0" fillId="0" borderId="10" xfId="0" applyBorder="1" applyAlignment="1">
      <alignment vertical="top" wrapText="1"/>
    </xf>
    <xf numFmtId="0" fontId="19" fillId="0" borderId="10" xfId="0" applyFont="1" applyFill="1" applyBorder="1" applyAlignment="1">
      <alignment horizontal="center" vertical="top"/>
    </xf>
    <xf numFmtId="0" fontId="20" fillId="0" borderId="10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left" vertical="top" wrapText="1"/>
    </xf>
    <xf numFmtId="0" fontId="19" fillId="0" borderId="21" xfId="0" applyFont="1" applyFill="1" applyBorder="1" applyAlignment="1">
      <alignment horizontal="left" vertical="top" wrapText="1"/>
    </xf>
    <xf numFmtId="0" fontId="19" fillId="0" borderId="19" xfId="0" applyFont="1" applyFill="1" applyBorder="1" applyAlignment="1">
      <alignment horizontal="left" vertical="top" wrapText="1"/>
    </xf>
    <xf numFmtId="0" fontId="25" fillId="0" borderId="10" xfId="36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wrapText="1"/>
    </xf>
    <xf numFmtId="0" fontId="25" fillId="0" borderId="21" xfId="0" applyFont="1" applyFill="1" applyBorder="1" applyAlignment="1">
      <alignment horizontal="left" wrapText="1"/>
    </xf>
    <xf numFmtId="0" fontId="25" fillId="0" borderId="19" xfId="0" applyFont="1" applyFill="1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25" fillId="0" borderId="10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19" fillId="24" borderId="10" xfId="0" applyFont="1" applyFill="1" applyBorder="1" applyAlignment="1">
      <alignment horizontal="left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3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1"/>
  <sheetViews>
    <sheetView tabSelected="1" workbookViewId="0">
      <pane ySplit="1" topLeftCell="A2" activePane="bottomLeft" state="frozen"/>
      <selection pane="bottomLeft" activeCell="T14" sqref="T14"/>
    </sheetView>
  </sheetViews>
  <sheetFormatPr defaultRowHeight="12.75"/>
  <cols>
    <col min="1" max="1" width="6.85546875" style="16" customWidth="1"/>
    <col min="2" max="2" width="18.5703125" style="16" customWidth="1"/>
    <col min="3" max="3" width="17.28515625" style="16" customWidth="1"/>
    <col min="4" max="4" width="6.42578125" style="16" customWidth="1"/>
    <col min="5" max="5" width="5.85546875" style="16" customWidth="1"/>
    <col min="6" max="6" width="3.7109375" style="16" customWidth="1"/>
    <col min="7" max="7" width="6.7109375" style="16" customWidth="1"/>
    <col min="8" max="8" width="5.42578125" style="16" customWidth="1"/>
    <col min="9" max="9" width="5.5703125" style="16" customWidth="1"/>
    <col min="10" max="10" width="5.85546875" style="16" customWidth="1"/>
    <col min="11" max="12" width="7" style="16" customWidth="1"/>
    <col min="13" max="13" width="5.85546875" style="16" customWidth="1"/>
    <col min="14" max="14" width="6.28515625" style="16" customWidth="1"/>
    <col min="15" max="15" width="6.42578125" style="16" customWidth="1"/>
    <col min="16" max="16" width="5.85546875" style="16" customWidth="1"/>
    <col min="17" max="17" width="6.28515625" style="16" customWidth="1"/>
    <col min="18" max="18" width="6.7109375" style="16" customWidth="1"/>
    <col min="19" max="16384" width="9.140625" style="16"/>
  </cols>
  <sheetData>
    <row r="1" spans="1:18" ht="12.75" customHeight="1">
      <c r="A1" s="38" t="s">
        <v>51</v>
      </c>
      <c r="B1" s="38"/>
      <c r="C1" s="38"/>
      <c r="D1" s="38"/>
      <c r="E1" s="40"/>
      <c r="F1" s="38"/>
      <c r="G1" s="38"/>
      <c r="H1" s="38"/>
      <c r="I1" s="38"/>
      <c r="J1" s="38"/>
      <c r="K1" s="39"/>
      <c r="L1" s="38"/>
      <c r="M1" s="38"/>
      <c r="N1" s="38"/>
      <c r="O1" s="38"/>
      <c r="P1" s="40"/>
      <c r="Q1" s="38"/>
      <c r="R1" s="149"/>
    </row>
    <row r="2" spans="1:18" ht="12.75" customHeight="1">
      <c r="A2" s="38" t="s">
        <v>180</v>
      </c>
      <c r="B2" s="206"/>
      <c r="C2" s="206"/>
      <c r="D2" s="206"/>
      <c r="E2" s="206"/>
      <c r="F2" s="206"/>
      <c r="G2" s="38"/>
      <c r="H2" s="38"/>
      <c r="I2" s="38"/>
      <c r="J2" s="38"/>
      <c r="K2" s="38"/>
      <c r="L2" s="38"/>
      <c r="M2" s="39"/>
      <c r="N2" s="39"/>
      <c r="O2" s="39"/>
      <c r="P2" s="39"/>
      <c r="Q2" s="39"/>
      <c r="R2" s="38"/>
    </row>
    <row r="3" spans="1:18">
      <c r="A3" s="38" t="s">
        <v>181</v>
      </c>
      <c r="B3" s="134"/>
      <c r="C3" s="134"/>
      <c r="D3" s="134"/>
      <c r="E3" s="134"/>
      <c r="F3" s="134"/>
      <c r="G3" s="38"/>
      <c r="H3" s="38"/>
      <c r="I3" s="38"/>
      <c r="J3" s="38"/>
      <c r="K3" s="38"/>
      <c r="L3" s="38"/>
      <c r="M3" s="134"/>
      <c r="N3" s="134"/>
      <c r="O3" s="134"/>
      <c r="P3" s="134"/>
      <c r="Q3" s="134"/>
      <c r="R3" s="38"/>
    </row>
    <row r="4" spans="1:18">
      <c r="A4" s="38" t="s">
        <v>182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1:18">
      <c r="A5" s="38"/>
      <c r="B5" s="38" t="s">
        <v>183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18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1:18" s="21" customFormat="1" ht="14.25">
      <c r="A7" s="219" t="s">
        <v>185</v>
      </c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</row>
    <row r="8" spans="1:18" s="21" customFormat="1">
      <c r="A8" s="220" t="s">
        <v>184</v>
      </c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</row>
    <row r="9" spans="1:18" s="21" customFormat="1" ht="12.75" customHeight="1">
      <c r="A9" s="221" t="s">
        <v>47</v>
      </c>
      <c r="B9" s="140" t="s">
        <v>0</v>
      </c>
      <c r="C9" s="221" t="s">
        <v>1</v>
      </c>
      <c r="D9" s="224" t="s">
        <v>2</v>
      </c>
      <c r="E9" s="224" t="s">
        <v>3</v>
      </c>
      <c r="F9" s="224" t="s">
        <v>4</v>
      </c>
      <c r="G9" s="224" t="s">
        <v>5</v>
      </c>
      <c r="H9" s="224" t="s">
        <v>6</v>
      </c>
      <c r="I9" s="224" t="s">
        <v>7</v>
      </c>
      <c r="J9" s="224" t="s">
        <v>8</v>
      </c>
      <c r="K9" s="224" t="s">
        <v>68</v>
      </c>
      <c r="L9" s="224"/>
      <c r="M9" s="225" t="s">
        <v>69</v>
      </c>
      <c r="N9" s="225"/>
      <c r="O9" s="225"/>
      <c r="P9" s="225"/>
      <c r="Q9" s="225"/>
      <c r="R9" s="225"/>
    </row>
    <row r="10" spans="1:18" s="21" customFormat="1" ht="38.25" customHeight="1">
      <c r="A10" s="222"/>
      <c r="B10" s="140"/>
      <c r="C10" s="222"/>
      <c r="D10" s="224"/>
      <c r="E10" s="224"/>
      <c r="F10" s="224"/>
      <c r="G10" s="224"/>
      <c r="H10" s="224"/>
      <c r="I10" s="224"/>
      <c r="J10" s="224"/>
      <c r="K10" s="224"/>
      <c r="L10" s="224"/>
      <c r="M10" s="226" t="s">
        <v>70</v>
      </c>
      <c r="N10" s="226"/>
      <c r="O10" s="224" t="s">
        <v>71</v>
      </c>
      <c r="P10" s="224"/>
      <c r="Q10" s="224" t="s">
        <v>72</v>
      </c>
      <c r="R10" s="224"/>
    </row>
    <row r="11" spans="1:18" s="21" customFormat="1" ht="25.5">
      <c r="A11" s="223"/>
      <c r="B11" s="140"/>
      <c r="C11" s="223"/>
      <c r="D11" s="224"/>
      <c r="E11" s="224"/>
      <c r="F11" s="224"/>
      <c r="G11" s="224"/>
      <c r="H11" s="224"/>
      <c r="I11" s="224"/>
      <c r="J11" s="224"/>
      <c r="K11" s="141" t="s">
        <v>48</v>
      </c>
      <c r="L11" s="143" t="s">
        <v>73</v>
      </c>
      <c r="M11" s="141" t="s">
        <v>48</v>
      </c>
      <c r="N11" s="143" t="s">
        <v>73</v>
      </c>
      <c r="O11" s="141" t="s">
        <v>48</v>
      </c>
      <c r="P11" s="41" t="s">
        <v>73</v>
      </c>
      <c r="Q11" s="141" t="s">
        <v>48</v>
      </c>
      <c r="R11" s="143" t="s">
        <v>73</v>
      </c>
    </row>
    <row r="12" spans="1:18" s="21" customFormat="1">
      <c r="A12" s="212" t="s">
        <v>74</v>
      </c>
      <c r="B12" s="213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</row>
    <row r="13" spans="1:18" ht="25.5">
      <c r="A13" s="209" t="s">
        <v>31</v>
      </c>
      <c r="B13" s="140" t="s">
        <v>77</v>
      </c>
      <c r="C13" s="135" t="s">
        <v>78</v>
      </c>
      <c r="D13" s="135">
        <v>99.6</v>
      </c>
      <c r="E13" s="135">
        <v>79</v>
      </c>
      <c r="F13" s="141"/>
      <c r="G13" s="141">
        <v>1.4</v>
      </c>
      <c r="H13" s="141"/>
      <c r="I13" s="141">
        <v>3.7</v>
      </c>
      <c r="J13" s="141">
        <v>21.3</v>
      </c>
      <c r="K13" s="141">
        <v>25</v>
      </c>
      <c r="L13" s="41">
        <f>D13*K13/1000</f>
        <v>2.4900000000000002</v>
      </c>
      <c r="M13" s="141"/>
      <c r="N13" s="41">
        <f>D13*M13/1000</f>
        <v>0</v>
      </c>
      <c r="O13" s="143">
        <v>20.8</v>
      </c>
      <c r="P13" s="41">
        <f>D13*O13/1000</f>
        <v>2.0716799999999997</v>
      </c>
      <c r="Q13" s="143"/>
      <c r="R13" s="143">
        <f>D13*Q13/1000</f>
        <v>0</v>
      </c>
    </row>
    <row r="14" spans="1:18">
      <c r="A14" s="210"/>
      <c r="B14" s="140"/>
      <c r="C14" s="135" t="s">
        <v>79</v>
      </c>
      <c r="D14" s="135">
        <v>12.5</v>
      </c>
      <c r="E14" s="135">
        <v>10</v>
      </c>
      <c r="F14" s="141"/>
      <c r="G14" s="141">
        <v>0.14000000000000001</v>
      </c>
      <c r="H14" s="141"/>
      <c r="I14" s="141">
        <v>0.91</v>
      </c>
      <c r="J14" s="141">
        <v>4.0999999999999996</v>
      </c>
      <c r="K14" s="141">
        <v>30</v>
      </c>
      <c r="L14" s="41">
        <f>D14*K14/1000</f>
        <v>0.375</v>
      </c>
      <c r="M14" s="141"/>
      <c r="N14" s="41">
        <f>D14*M14/1000</f>
        <v>0</v>
      </c>
      <c r="O14" s="143">
        <v>25</v>
      </c>
      <c r="P14" s="41">
        <f>D14*O14/1000</f>
        <v>0.3125</v>
      </c>
      <c r="Q14" s="143"/>
      <c r="R14" s="143">
        <f>D14*Q14/1000</f>
        <v>0</v>
      </c>
    </row>
    <row r="15" spans="1:18">
      <c r="A15" s="210"/>
      <c r="B15" s="140"/>
      <c r="C15" s="135" t="s">
        <v>80</v>
      </c>
      <c r="D15" s="135">
        <v>12.5</v>
      </c>
      <c r="E15" s="135">
        <v>10</v>
      </c>
      <c r="F15" s="141"/>
      <c r="G15" s="141">
        <v>0.1</v>
      </c>
      <c r="H15" s="141"/>
      <c r="I15" s="141">
        <v>0.7</v>
      </c>
      <c r="J15" s="141">
        <v>3.4</v>
      </c>
      <c r="K15" s="141">
        <v>35</v>
      </c>
      <c r="L15" s="41">
        <f>D15*K15/1000</f>
        <v>0.4375</v>
      </c>
      <c r="M15" s="141"/>
      <c r="N15" s="41">
        <f>D15*M15/1000</f>
        <v>0</v>
      </c>
      <c r="O15" s="143">
        <v>25</v>
      </c>
      <c r="P15" s="41">
        <f>D15*O15/1000</f>
        <v>0.3125</v>
      </c>
      <c r="Q15" s="143"/>
      <c r="R15" s="143">
        <f>D15*Q15/1000</f>
        <v>0</v>
      </c>
    </row>
    <row r="16" spans="1:18">
      <c r="A16" s="210"/>
      <c r="B16" s="140"/>
      <c r="C16" s="135" t="s">
        <v>81</v>
      </c>
      <c r="D16" s="135">
        <v>5</v>
      </c>
      <c r="E16" s="135">
        <v>5</v>
      </c>
      <c r="F16" s="141"/>
      <c r="G16" s="141"/>
      <c r="H16" s="141"/>
      <c r="I16" s="141">
        <v>4.9000000000000004</v>
      </c>
      <c r="J16" s="141">
        <v>18.899999999999999</v>
      </c>
      <c r="K16" s="141">
        <v>80</v>
      </c>
      <c r="L16" s="41">
        <f>D16*K16/1000</f>
        <v>0.4</v>
      </c>
      <c r="M16" s="141"/>
      <c r="N16" s="41">
        <f>D16*M16/1000</f>
        <v>0</v>
      </c>
      <c r="O16" s="143"/>
      <c r="P16" s="41">
        <f>D16*O16/1000</f>
        <v>0</v>
      </c>
      <c r="Q16" s="143">
        <v>44.49</v>
      </c>
      <c r="R16" s="143">
        <f>D16*Q16/1000</f>
        <v>0.22245000000000001</v>
      </c>
    </row>
    <row r="17" spans="1:18" ht="19.5" customHeight="1">
      <c r="A17" s="210"/>
      <c r="B17" s="140"/>
      <c r="C17" s="135" t="s">
        <v>82</v>
      </c>
      <c r="D17" s="135">
        <v>5</v>
      </c>
      <c r="E17" s="135">
        <v>5</v>
      </c>
      <c r="F17" s="141"/>
      <c r="G17" s="141"/>
      <c r="H17" s="141">
        <v>4.99</v>
      </c>
      <c r="I17" s="141"/>
      <c r="J17" s="141">
        <v>44.9</v>
      </c>
      <c r="K17" s="141">
        <v>140</v>
      </c>
      <c r="L17" s="41">
        <f>D17*K17/1000</f>
        <v>0.7</v>
      </c>
      <c r="M17" s="141">
        <v>57.58</v>
      </c>
      <c r="N17" s="41">
        <f>D17*M17/1000</f>
        <v>0.28789999999999999</v>
      </c>
      <c r="O17" s="41"/>
      <c r="P17" s="41">
        <f>D17*O17/1000</f>
        <v>0</v>
      </c>
      <c r="Q17" s="41">
        <v>57.58</v>
      </c>
      <c r="R17" s="143">
        <f>D17*Q17/1000</f>
        <v>0.28789999999999999</v>
      </c>
    </row>
    <row r="18" spans="1:18">
      <c r="A18" s="211"/>
      <c r="B18" s="140"/>
      <c r="C18" s="143" t="s">
        <v>46</v>
      </c>
      <c r="D18" s="143"/>
      <c r="E18" s="143"/>
      <c r="F18" s="143">
        <v>100</v>
      </c>
      <c r="G18" s="44">
        <f t="shared" ref="G18:R18" si="0">SUM(G13:G17)</f>
        <v>1.6400000000000001</v>
      </c>
      <c r="H18" s="44">
        <f t="shared" si="0"/>
        <v>4.99</v>
      </c>
      <c r="I18" s="44">
        <f t="shared" si="0"/>
        <v>10.210000000000001</v>
      </c>
      <c r="J18" s="44">
        <f t="shared" si="0"/>
        <v>92.6</v>
      </c>
      <c r="K18" s="44">
        <f t="shared" si="0"/>
        <v>310</v>
      </c>
      <c r="L18" s="44">
        <f t="shared" si="0"/>
        <v>4.4024999999999999</v>
      </c>
      <c r="M18" s="44">
        <f t="shared" si="0"/>
        <v>57.58</v>
      </c>
      <c r="N18" s="44">
        <f t="shared" si="0"/>
        <v>0.28789999999999999</v>
      </c>
      <c r="O18" s="44">
        <f t="shared" si="0"/>
        <v>70.8</v>
      </c>
      <c r="P18" s="44">
        <f t="shared" si="0"/>
        <v>2.6966799999999997</v>
      </c>
      <c r="Q18" s="44">
        <f t="shared" si="0"/>
        <v>102.07</v>
      </c>
      <c r="R18" s="44">
        <f t="shared" si="0"/>
        <v>0.51034999999999997</v>
      </c>
    </row>
    <row r="19" spans="1:18" ht="18.75" customHeight="1">
      <c r="A19" s="31" t="s">
        <v>55</v>
      </c>
      <c r="B19" s="207" t="s">
        <v>125</v>
      </c>
      <c r="C19" s="31" t="s">
        <v>56</v>
      </c>
      <c r="D19" s="31">
        <v>34</v>
      </c>
      <c r="E19" s="31">
        <v>25</v>
      </c>
      <c r="F19" s="28"/>
      <c r="G19" s="28">
        <v>6.32</v>
      </c>
      <c r="H19" s="28">
        <v>4.08</v>
      </c>
      <c r="I19" s="28"/>
      <c r="J19" s="28">
        <v>55.59</v>
      </c>
      <c r="K19" s="143">
        <v>440</v>
      </c>
      <c r="L19" s="41">
        <f t="shared" ref="L19:L26" si="1">D19*K19/1000</f>
        <v>14.96</v>
      </c>
      <c r="M19" s="143"/>
      <c r="N19" s="41">
        <f t="shared" ref="N19:N26" si="2">D19*M19/1000</f>
        <v>0</v>
      </c>
      <c r="O19" s="143"/>
      <c r="P19" s="41">
        <f t="shared" ref="P19:P26" si="3">D19*O19/1000</f>
        <v>0</v>
      </c>
      <c r="Q19" s="143">
        <v>300.82</v>
      </c>
      <c r="R19" s="143">
        <f t="shared" ref="R19:R26" si="4">D19*Q19/1000</f>
        <v>10.227879999999999</v>
      </c>
    </row>
    <row r="20" spans="1:18">
      <c r="A20" s="31"/>
      <c r="B20" s="208"/>
      <c r="C20" s="31" t="s">
        <v>57</v>
      </c>
      <c r="D20" s="31">
        <v>4.47</v>
      </c>
      <c r="E20" s="31">
        <v>4.47</v>
      </c>
      <c r="F20" s="28"/>
      <c r="G20" s="28"/>
      <c r="H20" s="28">
        <v>4.46</v>
      </c>
      <c r="I20" s="28"/>
      <c r="J20" s="28">
        <v>40.01</v>
      </c>
      <c r="K20" s="143">
        <v>440</v>
      </c>
      <c r="L20" s="41">
        <f t="shared" si="1"/>
        <v>1.9667999999999999</v>
      </c>
      <c r="M20" s="143"/>
      <c r="N20" s="41">
        <f t="shared" si="2"/>
        <v>0</v>
      </c>
      <c r="O20" s="143"/>
      <c r="P20" s="41">
        <f t="shared" si="3"/>
        <v>0</v>
      </c>
      <c r="Q20" s="143">
        <v>300.82</v>
      </c>
      <c r="R20" s="143">
        <f t="shared" si="4"/>
        <v>1.3446653999999998</v>
      </c>
    </row>
    <row r="21" spans="1:18">
      <c r="A21" s="31"/>
      <c r="B21" s="32"/>
      <c r="C21" s="31" t="s">
        <v>38</v>
      </c>
      <c r="D21" s="31">
        <v>0.6</v>
      </c>
      <c r="E21" s="31">
        <v>0.6</v>
      </c>
      <c r="F21" s="28"/>
      <c r="G21" s="28" t="s">
        <v>12</v>
      </c>
      <c r="H21" s="28" t="s">
        <v>12</v>
      </c>
      <c r="I21" s="28" t="s">
        <v>12</v>
      </c>
      <c r="J21" s="28">
        <v>0.21</v>
      </c>
      <c r="K21" s="143">
        <v>30</v>
      </c>
      <c r="L21" s="41">
        <f t="shared" si="1"/>
        <v>1.7999999999999999E-2</v>
      </c>
      <c r="M21" s="143"/>
      <c r="N21" s="41">
        <f t="shared" si="2"/>
        <v>0</v>
      </c>
      <c r="O21" s="143">
        <v>25</v>
      </c>
      <c r="P21" s="41">
        <f t="shared" si="3"/>
        <v>1.4999999999999999E-2</v>
      </c>
      <c r="Q21" s="143"/>
      <c r="R21" s="143">
        <f t="shared" si="4"/>
        <v>0</v>
      </c>
    </row>
    <row r="22" spans="1:18">
      <c r="A22" s="31"/>
      <c r="B22" s="32"/>
      <c r="C22" s="31" t="s">
        <v>58</v>
      </c>
      <c r="D22" s="31">
        <v>1</v>
      </c>
      <c r="E22" s="31">
        <v>2</v>
      </c>
      <c r="F22" s="28"/>
      <c r="G22" s="28">
        <v>0.22</v>
      </c>
      <c r="H22" s="28">
        <v>0.02</v>
      </c>
      <c r="I22" s="28">
        <v>1.44</v>
      </c>
      <c r="J22" s="28">
        <v>6.62</v>
      </c>
      <c r="K22" s="143">
        <v>100</v>
      </c>
      <c r="L22" s="41">
        <f t="shared" si="1"/>
        <v>0.1</v>
      </c>
      <c r="M22" s="143">
        <v>54.8</v>
      </c>
      <c r="N22" s="41">
        <f t="shared" si="2"/>
        <v>5.4799999999999995E-2</v>
      </c>
      <c r="O22" s="143"/>
      <c r="P22" s="41">
        <f t="shared" si="3"/>
        <v>0</v>
      </c>
      <c r="Q22" s="143"/>
      <c r="R22" s="143">
        <f t="shared" si="4"/>
        <v>0</v>
      </c>
    </row>
    <row r="23" spans="1:18">
      <c r="A23" s="31"/>
      <c r="B23" s="32"/>
      <c r="C23" s="31" t="s">
        <v>59</v>
      </c>
      <c r="D23" s="31">
        <v>7</v>
      </c>
      <c r="E23" s="31">
        <v>7</v>
      </c>
      <c r="F23" s="28"/>
      <c r="G23" s="28">
        <v>0.56999999999999995</v>
      </c>
      <c r="H23" s="28">
        <v>0.06</v>
      </c>
      <c r="I23" s="28">
        <v>0.47</v>
      </c>
      <c r="J23" s="28">
        <v>15.82</v>
      </c>
      <c r="K23" s="143">
        <v>51</v>
      </c>
      <c r="L23" s="41">
        <f t="shared" si="1"/>
        <v>0.35699999999999998</v>
      </c>
      <c r="M23" s="143">
        <v>44.98</v>
      </c>
      <c r="N23" s="41">
        <f t="shared" si="2"/>
        <v>0.31485999999999997</v>
      </c>
      <c r="O23" s="143"/>
      <c r="P23" s="41">
        <f t="shared" si="3"/>
        <v>0</v>
      </c>
      <c r="Q23" s="143"/>
      <c r="R23" s="143">
        <f t="shared" si="4"/>
        <v>0</v>
      </c>
    </row>
    <row r="24" spans="1:18" ht="27.75" customHeight="1">
      <c r="A24" s="31"/>
      <c r="B24" s="32"/>
      <c r="C24" s="31" t="s">
        <v>10</v>
      </c>
      <c r="D24" s="31">
        <v>0.6</v>
      </c>
      <c r="E24" s="31">
        <v>0.6</v>
      </c>
      <c r="F24" s="28"/>
      <c r="G24" s="28" t="s">
        <v>12</v>
      </c>
      <c r="H24" s="28" t="s">
        <v>12</v>
      </c>
      <c r="I24" s="28" t="s">
        <v>12</v>
      </c>
      <c r="J24" s="28" t="s">
        <v>12</v>
      </c>
      <c r="K24" s="143">
        <v>16</v>
      </c>
      <c r="L24" s="41">
        <f t="shared" si="1"/>
        <v>9.5999999999999992E-3</v>
      </c>
      <c r="M24" s="143">
        <v>9.5</v>
      </c>
      <c r="N24" s="41">
        <f t="shared" si="2"/>
        <v>5.7000000000000002E-3</v>
      </c>
      <c r="O24" s="143"/>
      <c r="P24" s="41">
        <f t="shared" si="3"/>
        <v>0</v>
      </c>
      <c r="Q24" s="143"/>
      <c r="R24" s="143">
        <f t="shared" si="4"/>
        <v>0</v>
      </c>
    </row>
    <row r="25" spans="1:18">
      <c r="A25" s="31"/>
      <c r="B25" s="32"/>
      <c r="C25" s="31" t="s">
        <v>60</v>
      </c>
      <c r="D25" s="31"/>
      <c r="E25" s="31">
        <v>50</v>
      </c>
      <c r="F25" s="28"/>
      <c r="G25" s="28" t="s">
        <v>12</v>
      </c>
      <c r="H25" s="28"/>
      <c r="I25" s="28" t="s">
        <v>12</v>
      </c>
      <c r="J25" s="28" t="s">
        <v>12</v>
      </c>
      <c r="K25" s="143"/>
      <c r="L25" s="41">
        <f t="shared" si="1"/>
        <v>0</v>
      </c>
      <c r="M25" s="143"/>
      <c r="N25" s="41">
        <f t="shared" si="2"/>
        <v>0</v>
      </c>
      <c r="O25" s="143"/>
      <c r="P25" s="41">
        <f t="shared" si="3"/>
        <v>0</v>
      </c>
      <c r="Q25" s="143"/>
      <c r="R25" s="143">
        <f t="shared" si="4"/>
        <v>0</v>
      </c>
    </row>
    <row r="26" spans="1:18" ht="25.5">
      <c r="A26" s="31"/>
      <c r="B26" s="32"/>
      <c r="C26" s="31" t="s">
        <v>15</v>
      </c>
      <c r="D26" s="31">
        <v>2</v>
      </c>
      <c r="E26" s="31">
        <v>2</v>
      </c>
      <c r="F26" s="28"/>
      <c r="G26" s="28" t="s">
        <v>12</v>
      </c>
      <c r="H26" s="28">
        <v>1.99</v>
      </c>
      <c r="I26" s="28" t="s">
        <v>12</v>
      </c>
      <c r="J26" s="28">
        <v>17.98</v>
      </c>
      <c r="K26" s="143">
        <v>140</v>
      </c>
      <c r="L26" s="41">
        <f t="shared" si="1"/>
        <v>0.28000000000000003</v>
      </c>
      <c r="M26" s="143">
        <v>57.58</v>
      </c>
      <c r="N26" s="41">
        <f t="shared" si="2"/>
        <v>0.11516</v>
      </c>
      <c r="O26" s="143"/>
      <c r="P26" s="41">
        <f t="shared" si="3"/>
        <v>0</v>
      </c>
      <c r="Q26" s="143"/>
      <c r="R26" s="143">
        <f t="shared" si="4"/>
        <v>0</v>
      </c>
    </row>
    <row r="27" spans="1:18">
      <c r="A27" s="31"/>
      <c r="B27" s="32"/>
      <c r="C27" s="31"/>
      <c r="D27" s="31"/>
      <c r="E27" s="31"/>
      <c r="F27" s="28">
        <v>41</v>
      </c>
      <c r="G27" s="29">
        <f t="shared" ref="G27:R27" si="5">SUM(G19:G26)</f>
        <v>7.11</v>
      </c>
      <c r="H27" s="29">
        <f t="shared" si="5"/>
        <v>10.61</v>
      </c>
      <c r="I27" s="29">
        <f t="shared" si="5"/>
        <v>1.91</v>
      </c>
      <c r="J27" s="29">
        <f t="shared" si="5"/>
        <v>136.22999999999999</v>
      </c>
      <c r="K27" s="29">
        <f t="shared" si="5"/>
        <v>1217</v>
      </c>
      <c r="L27" s="29">
        <f t="shared" si="5"/>
        <v>17.691400000000002</v>
      </c>
      <c r="M27" s="29">
        <f t="shared" si="5"/>
        <v>166.86</v>
      </c>
      <c r="N27" s="29">
        <f t="shared" si="5"/>
        <v>0.49051999999999996</v>
      </c>
      <c r="O27" s="29">
        <f t="shared" si="5"/>
        <v>25</v>
      </c>
      <c r="P27" s="29">
        <f t="shared" si="5"/>
        <v>1.4999999999999999E-2</v>
      </c>
      <c r="Q27" s="29">
        <f t="shared" si="5"/>
        <v>601.64</v>
      </c>
      <c r="R27" s="29">
        <f t="shared" si="5"/>
        <v>11.572545399999999</v>
      </c>
    </row>
    <row r="28" spans="1:18">
      <c r="A28" s="143"/>
      <c r="B28" s="140"/>
      <c r="C28" s="135"/>
      <c r="D28" s="143"/>
      <c r="E28" s="143"/>
      <c r="F28" s="143"/>
      <c r="G28" s="143"/>
      <c r="H28" s="143"/>
      <c r="I28" s="143"/>
      <c r="J28" s="143"/>
      <c r="K28" s="143"/>
      <c r="L28" s="41">
        <f>D28*K28/1000</f>
        <v>0</v>
      </c>
      <c r="M28" s="143"/>
      <c r="N28" s="41">
        <f>D28*M28/1000</f>
        <v>0</v>
      </c>
      <c r="O28" s="143"/>
      <c r="P28" s="41">
        <f>D28*O28/1000</f>
        <v>0</v>
      </c>
      <c r="Q28" s="143"/>
      <c r="R28" s="143">
        <f>D28*Q28/1000</f>
        <v>0</v>
      </c>
    </row>
    <row r="29" spans="1:18">
      <c r="A29" s="209" t="s">
        <v>16</v>
      </c>
      <c r="B29" s="140" t="s">
        <v>17</v>
      </c>
      <c r="C29" s="135" t="s">
        <v>18</v>
      </c>
      <c r="D29" s="135">
        <v>50</v>
      </c>
      <c r="E29" s="135"/>
      <c r="F29" s="141"/>
      <c r="G29" s="141">
        <v>5.9</v>
      </c>
      <c r="H29" s="141">
        <v>1.65</v>
      </c>
      <c r="I29" s="141">
        <v>30.95</v>
      </c>
      <c r="J29" s="141">
        <v>167.5</v>
      </c>
      <c r="K29" s="141">
        <v>100</v>
      </c>
      <c r="L29" s="41">
        <f>D29*K29/1000</f>
        <v>5</v>
      </c>
      <c r="M29" s="141">
        <v>27.69</v>
      </c>
      <c r="N29" s="41">
        <f>D29*M29/1000</f>
        <v>1.3845000000000001</v>
      </c>
      <c r="O29" s="143"/>
      <c r="P29" s="41">
        <f>D29*O29/1000</f>
        <v>0</v>
      </c>
      <c r="Q29" s="143"/>
      <c r="R29" s="143">
        <f>D29*Q29/1000</f>
        <v>0</v>
      </c>
    </row>
    <row r="30" spans="1:18">
      <c r="A30" s="210"/>
      <c r="B30" s="140"/>
      <c r="C30" s="135" t="s">
        <v>11</v>
      </c>
      <c r="D30" s="135">
        <v>5</v>
      </c>
      <c r="E30" s="135"/>
      <c r="F30" s="141"/>
      <c r="G30" s="141">
        <v>0.04</v>
      </c>
      <c r="H30" s="141">
        <v>3.6</v>
      </c>
      <c r="I30" s="141">
        <v>0.06</v>
      </c>
      <c r="J30" s="141">
        <v>33.049999999999997</v>
      </c>
      <c r="K30" s="141">
        <v>530</v>
      </c>
      <c r="L30" s="41">
        <f>D30*K30/1000</f>
        <v>2.65</v>
      </c>
      <c r="M30" s="141">
        <v>447.02</v>
      </c>
      <c r="N30" s="41">
        <f>D30*M30/1000</f>
        <v>2.2351000000000001</v>
      </c>
      <c r="O30" s="143"/>
      <c r="P30" s="41">
        <f>D30*O30/1000</f>
        <v>0</v>
      </c>
      <c r="Q30" s="143"/>
      <c r="R30" s="143">
        <f>D30*Q30/1000</f>
        <v>0</v>
      </c>
    </row>
    <row r="31" spans="1:18">
      <c r="A31" s="210"/>
      <c r="B31" s="140"/>
      <c r="C31" s="135" t="s">
        <v>10</v>
      </c>
      <c r="D31" s="135">
        <v>0.5</v>
      </c>
      <c r="E31" s="135"/>
      <c r="F31" s="141"/>
      <c r="G31" s="141" t="s">
        <v>12</v>
      </c>
      <c r="H31" s="141" t="s">
        <v>12</v>
      </c>
      <c r="I31" s="141"/>
      <c r="J31" s="141"/>
      <c r="K31" s="141">
        <v>16</v>
      </c>
      <c r="L31" s="41">
        <f>D31*K31/1000</f>
        <v>8.0000000000000002E-3</v>
      </c>
      <c r="M31" s="141">
        <v>9.5</v>
      </c>
      <c r="N31" s="41">
        <f>D31*M31/1000</f>
        <v>4.7499999999999999E-3</v>
      </c>
      <c r="O31" s="143"/>
      <c r="P31" s="41">
        <f>D31*O31/1000</f>
        <v>0</v>
      </c>
      <c r="Q31" s="143"/>
      <c r="R31" s="143">
        <f>D31*Q31/1000</f>
        <v>0</v>
      </c>
    </row>
    <row r="32" spans="1:18">
      <c r="A32" s="211"/>
      <c r="B32" s="140"/>
      <c r="C32" s="135" t="s">
        <v>46</v>
      </c>
      <c r="D32" s="135"/>
      <c r="E32" s="135"/>
      <c r="F32" s="141">
        <v>100</v>
      </c>
      <c r="G32" s="44">
        <f t="shared" ref="G32:R32" si="6">SUM(G29:G31)</f>
        <v>5.94</v>
      </c>
      <c r="H32" s="44">
        <f t="shared" si="6"/>
        <v>5.25</v>
      </c>
      <c r="I32" s="44">
        <f t="shared" si="6"/>
        <v>31.009999999999998</v>
      </c>
      <c r="J32" s="44">
        <f t="shared" si="6"/>
        <v>200.55</v>
      </c>
      <c r="K32" s="44">
        <f t="shared" si="6"/>
        <v>646</v>
      </c>
      <c r="L32" s="44">
        <f t="shared" si="6"/>
        <v>7.6580000000000004</v>
      </c>
      <c r="M32" s="44">
        <f t="shared" si="6"/>
        <v>484.21</v>
      </c>
      <c r="N32" s="44">
        <f t="shared" si="6"/>
        <v>3.6243500000000002</v>
      </c>
      <c r="O32" s="44">
        <f t="shared" si="6"/>
        <v>0</v>
      </c>
      <c r="P32" s="44">
        <f t="shared" si="6"/>
        <v>0</v>
      </c>
      <c r="Q32" s="44">
        <f t="shared" si="6"/>
        <v>0</v>
      </c>
      <c r="R32" s="44">
        <f t="shared" si="6"/>
        <v>0</v>
      </c>
    </row>
    <row r="33" spans="1:18" ht="15" customHeight="1">
      <c r="A33" s="209" t="s">
        <v>20</v>
      </c>
      <c r="B33" s="216" t="s">
        <v>22</v>
      </c>
      <c r="C33" s="135" t="s">
        <v>21</v>
      </c>
      <c r="D33" s="135">
        <v>1</v>
      </c>
      <c r="E33" s="135">
        <v>1</v>
      </c>
      <c r="F33" s="141"/>
      <c r="G33" s="141">
        <v>0.04</v>
      </c>
      <c r="H33" s="141" t="s">
        <v>12</v>
      </c>
      <c r="I33" s="141" t="s">
        <v>12</v>
      </c>
      <c r="J33" s="141"/>
      <c r="K33" s="141">
        <v>688</v>
      </c>
      <c r="L33" s="41">
        <f>D33*K33/1000</f>
        <v>0.68799999999999994</v>
      </c>
      <c r="M33" s="141">
        <v>200</v>
      </c>
      <c r="N33" s="41">
        <f>D33*M33/1000</f>
        <v>0.2</v>
      </c>
      <c r="O33" s="143"/>
      <c r="P33" s="41">
        <f>D33*O33/1000</f>
        <v>0</v>
      </c>
      <c r="Q33" s="143"/>
      <c r="R33" s="143">
        <f>D33*Q33/1000</f>
        <v>0</v>
      </c>
    </row>
    <row r="34" spans="1:18">
      <c r="A34" s="210"/>
      <c r="B34" s="217"/>
      <c r="C34" s="135" t="s">
        <v>9</v>
      </c>
      <c r="D34" s="135">
        <v>15</v>
      </c>
      <c r="E34" s="135">
        <v>15</v>
      </c>
      <c r="F34" s="141"/>
      <c r="G34" s="141">
        <v>0</v>
      </c>
      <c r="H34" s="141"/>
      <c r="I34" s="141">
        <v>14.9</v>
      </c>
      <c r="J34" s="141">
        <v>58</v>
      </c>
      <c r="K34" s="141">
        <v>80</v>
      </c>
      <c r="L34" s="41">
        <f>D34*K34/1000</f>
        <v>1.2</v>
      </c>
      <c r="M34" s="141">
        <v>44.49</v>
      </c>
      <c r="N34" s="41">
        <f>D34*M34/1000</f>
        <v>0.66735</v>
      </c>
      <c r="O34" s="143"/>
      <c r="P34" s="41">
        <f>D34*O34/1000</f>
        <v>0</v>
      </c>
      <c r="Q34" s="143"/>
      <c r="R34" s="143">
        <f>D34*Q34/1000</f>
        <v>0</v>
      </c>
    </row>
    <row r="35" spans="1:18" ht="25.5">
      <c r="A35" s="211"/>
      <c r="B35" s="218"/>
      <c r="C35" s="135" t="s">
        <v>46</v>
      </c>
      <c r="D35" s="135"/>
      <c r="E35" s="135"/>
      <c r="F35" s="141" t="s">
        <v>53</v>
      </c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>
        <f t="shared" ref="Q35:R35" si="7">SUM(Q33:Q34)</f>
        <v>0</v>
      </c>
      <c r="R35" s="44">
        <f t="shared" si="7"/>
        <v>0</v>
      </c>
    </row>
    <row r="36" spans="1:18">
      <c r="A36" s="135"/>
      <c r="B36" s="140" t="s">
        <v>30</v>
      </c>
      <c r="C36" s="135" t="s">
        <v>30</v>
      </c>
      <c r="D36" s="135">
        <v>40</v>
      </c>
      <c r="E36" s="135"/>
      <c r="F36" s="141">
        <v>40</v>
      </c>
      <c r="G36" s="43">
        <v>12.16</v>
      </c>
      <c r="H36" s="43">
        <v>1.44</v>
      </c>
      <c r="I36" s="43">
        <v>79.760000000000005</v>
      </c>
      <c r="J36" s="43">
        <v>180.8</v>
      </c>
      <c r="K36" s="44">
        <v>68.08</v>
      </c>
      <c r="L36" s="41">
        <f>D36*K36/1000</f>
        <v>2.7231999999999998</v>
      </c>
      <c r="M36" s="44">
        <v>54.8</v>
      </c>
      <c r="N36" s="41">
        <f>D36*M36/1000</f>
        <v>2.1920000000000002</v>
      </c>
      <c r="O36" s="45"/>
      <c r="P36" s="41">
        <f>D36*O36/1000</f>
        <v>0</v>
      </c>
      <c r="Q36" s="45"/>
      <c r="R36" s="143">
        <f>D36*Q36/1000</f>
        <v>0</v>
      </c>
    </row>
    <row r="37" spans="1:18">
      <c r="A37" s="209"/>
      <c r="B37" s="140" t="s">
        <v>150</v>
      </c>
      <c r="C37" s="135" t="s">
        <v>150</v>
      </c>
      <c r="D37" s="135">
        <v>50</v>
      </c>
      <c r="E37" s="135">
        <v>50</v>
      </c>
      <c r="F37" s="141">
        <v>50</v>
      </c>
      <c r="G37" s="141">
        <v>2.15</v>
      </c>
      <c r="H37" s="141">
        <v>16.05</v>
      </c>
      <c r="I37" s="141">
        <v>32.5</v>
      </c>
      <c r="J37" s="141">
        <v>280.5</v>
      </c>
      <c r="K37" s="141">
        <v>200</v>
      </c>
      <c r="L37" s="41">
        <f>D37*K37/1000</f>
        <v>10</v>
      </c>
      <c r="M37" s="141"/>
      <c r="N37" s="41">
        <f>D37*M37/1000</f>
        <v>0</v>
      </c>
      <c r="O37" s="143"/>
      <c r="P37" s="41">
        <f>D37*O37/1000</f>
        <v>0</v>
      </c>
      <c r="Q37" s="143">
        <v>89</v>
      </c>
      <c r="R37" s="143">
        <f>D37*Q37/1000</f>
        <v>4.45</v>
      </c>
    </row>
    <row r="38" spans="1:18">
      <c r="A38" s="210"/>
      <c r="B38" s="140"/>
      <c r="C38" s="135"/>
      <c r="D38" s="135"/>
      <c r="E38" s="135"/>
      <c r="F38" s="141"/>
      <c r="G38" s="135"/>
      <c r="H38" s="135"/>
      <c r="I38" s="135"/>
      <c r="J38" s="135"/>
      <c r="K38" s="141"/>
      <c r="L38" s="41">
        <f>D38*K38/1000</f>
        <v>0</v>
      </c>
      <c r="M38" s="141"/>
      <c r="N38" s="41">
        <f>D38*M38/1000</f>
        <v>0</v>
      </c>
      <c r="O38" s="143"/>
      <c r="P38" s="41">
        <f>D38*O38/1000</f>
        <v>0</v>
      </c>
      <c r="Q38" s="143"/>
      <c r="R38" s="143">
        <f>D38*Q38/1000</f>
        <v>0</v>
      </c>
    </row>
    <row r="39" spans="1:18">
      <c r="A39" s="210"/>
      <c r="B39" s="140"/>
      <c r="C39" s="135" t="s">
        <v>46</v>
      </c>
      <c r="D39" s="135"/>
      <c r="E39" s="135"/>
      <c r="F39" s="141">
        <v>50</v>
      </c>
      <c r="G39" s="43">
        <f t="shared" ref="G39:R39" si="8">SUM(G37:G38)</f>
        <v>2.15</v>
      </c>
      <c r="H39" s="43">
        <f t="shared" si="8"/>
        <v>16.05</v>
      </c>
      <c r="I39" s="43">
        <f t="shared" si="8"/>
        <v>32.5</v>
      </c>
      <c r="J39" s="43">
        <f t="shared" si="8"/>
        <v>280.5</v>
      </c>
      <c r="K39" s="43">
        <f t="shared" si="8"/>
        <v>200</v>
      </c>
      <c r="L39" s="43">
        <f t="shared" si="8"/>
        <v>10</v>
      </c>
      <c r="M39" s="43">
        <f t="shared" si="8"/>
        <v>0</v>
      </c>
      <c r="N39" s="43">
        <f t="shared" si="8"/>
        <v>0</v>
      </c>
      <c r="O39" s="43">
        <f t="shared" si="8"/>
        <v>0</v>
      </c>
      <c r="P39" s="43">
        <f t="shared" si="8"/>
        <v>0</v>
      </c>
      <c r="Q39" s="43">
        <f t="shared" si="8"/>
        <v>89</v>
      </c>
      <c r="R39" s="43">
        <f t="shared" si="8"/>
        <v>4.45</v>
      </c>
    </row>
    <row r="40" spans="1:18">
      <c r="A40" s="211"/>
      <c r="B40" s="140"/>
      <c r="C40" s="135"/>
      <c r="D40" s="135"/>
      <c r="E40" s="135"/>
      <c r="F40" s="135"/>
      <c r="G40" s="43">
        <f t="shared" ref="G40:R40" si="9">G18+G27+G32+G35+G36+G39</f>
        <v>29</v>
      </c>
      <c r="H40" s="43">
        <f t="shared" si="9"/>
        <v>38.340000000000003</v>
      </c>
      <c r="I40" s="43">
        <f t="shared" si="9"/>
        <v>155.38999999999999</v>
      </c>
      <c r="J40" s="43">
        <f t="shared" si="9"/>
        <v>890.68000000000006</v>
      </c>
      <c r="K40" s="43">
        <f t="shared" si="9"/>
        <v>2441.08</v>
      </c>
      <c r="L40" s="43">
        <f t="shared" si="9"/>
        <v>42.475100000000005</v>
      </c>
      <c r="M40" s="43">
        <f t="shared" si="9"/>
        <v>763.44999999999993</v>
      </c>
      <c r="N40" s="60">
        <f t="shared" si="9"/>
        <v>6.5947700000000005</v>
      </c>
      <c r="O40" s="43">
        <f t="shared" si="9"/>
        <v>95.8</v>
      </c>
      <c r="P40" s="43">
        <f t="shared" si="9"/>
        <v>2.7116799999999999</v>
      </c>
      <c r="Q40" s="43">
        <f t="shared" si="9"/>
        <v>792.71</v>
      </c>
      <c r="R40" s="60">
        <f t="shared" si="9"/>
        <v>16.532895400000001</v>
      </c>
    </row>
    <row r="41" spans="1:18" ht="12.75" customHeight="1">
      <c r="A41" s="214" t="s">
        <v>76</v>
      </c>
      <c r="B41" s="215"/>
    </row>
  </sheetData>
  <mergeCells count="24">
    <mergeCell ref="A7:R7"/>
    <mergeCell ref="A8:R8"/>
    <mergeCell ref="A9:A11"/>
    <mergeCell ref="C9:C11"/>
    <mergeCell ref="D9:D11"/>
    <mergeCell ref="E9:E11"/>
    <mergeCell ref="F9:F11"/>
    <mergeCell ref="G9:G11"/>
    <mergeCell ref="H9:H11"/>
    <mergeCell ref="I9:I11"/>
    <mergeCell ref="J9:J11"/>
    <mergeCell ref="K9:L10"/>
    <mergeCell ref="M9:R9"/>
    <mergeCell ref="M10:N10"/>
    <mergeCell ref="O10:P10"/>
    <mergeCell ref="Q10:R10"/>
    <mergeCell ref="B19:B20"/>
    <mergeCell ref="A13:A18"/>
    <mergeCell ref="A12:B12"/>
    <mergeCell ref="A41:B41"/>
    <mergeCell ref="A37:A40"/>
    <mergeCell ref="B33:B35"/>
    <mergeCell ref="A33:A35"/>
    <mergeCell ref="A29:A3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4"/>
  <sheetViews>
    <sheetView topLeftCell="B10" workbookViewId="0">
      <selection activeCell="X29" sqref="X29"/>
    </sheetView>
  </sheetViews>
  <sheetFormatPr defaultRowHeight="12.75"/>
  <cols>
    <col min="2" max="2" width="20.7109375" customWidth="1"/>
    <col min="3" max="3" width="15.5703125" customWidth="1"/>
    <col min="4" max="4" width="6" customWidth="1"/>
    <col min="5" max="5" width="4.28515625" customWidth="1"/>
    <col min="6" max="6" width="3.85546875" customWidth="1"/>
    <col min="7" max="7" width="6.140625" customWidth="1"/>
    <col min="8" max="8" width="5.140625" customWidth="1"/>
    <col min="9" max="9" width="5" customWidth="1"/>
    <col min="10" max="10" width="7.140625" customWidth="1"/>
    <col min="11" max="11" width="6.5703125" customWidth="1"/>
    <col min="12" max="12" width="5.7109375" customWidth="1"/>
    <col min="13" max="13" width="6.28515625" customWidth="1"/>
    <col min="14" max="14" width="6.42578125" customWidth="1"/>
    <col min="15" max="15" width="6.5703125" customWidth="1"/>
    <col min="16" max="16" width="5.28515625" customWidth="1"/>
    <col min="17" max="17" width="6" customWidth="1"/>
    <col min="18" max="18" width="6.28515625" customWidth="1"/>
    <col min="19" max="19" width="7.28515625" customWidth="1"/>
    <col min="20" max="20" width="6.42578125" customWidth="1"/>
  </cols>
  <sheetData>
    <row r="1" spans="1:20" s="91" customFormat="1" ht="15" customHeight="1">
      <c r="A1" s="282" t="s">
        <v>47</v>
      </c>
      <c r="B1" s="20" t="s">
        <v>0</v>
      </c>
      <c r="C1" s="257" t="s">
        <v>1</v>
      </c>
      <c r="D1" s="257" t="s">
        <v>2</v>
      </c>
      <c r="E1" s="257" t="s">
        <v>3</v>
      </c>
      <c r="F1" s="257" t="s">
        <v>4</v>
      </c>
      <c r="G1" s="257" t="s">
        <v>5</v>
      </c>
      <c r="H1" s="257" t="s">
        <v>6</v>
      </c>
      <c r="I1" s="257" t="s">
        <v>7</v>
      </c>
      <c r="J1" s="257" t="s">
        <v>8</v>
      </c>
      <c r="K1" s="257" t="s">
        <v>68</v>
      </c>
      <c r="L1" s="257"/>
      <c r="M1" s="258" t="s">
        <v>69</v>
      </c>
      <c r="N1" s="258"/>
      <c r="O1" s="258"/>
      <c r="P1" s="258"/>
      <c r="Q1" s="258"/>
      <c r="R1" s="258"/>
      <c r="S1" s="191"/>
      <c r="T1" s="191"/>
    </row>
    <row r="2" spans="1:20" s="91" customFormat="1" ht="64.5" customHeight="1">
      <c r="A2" s="283"/>
      <c r="B2" s="20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8" t="s">
        <v>70</v>
      </c>
      <c r="N2" s="258"/>
      <c r="O2" s="257" t="s">
        <v>71</v>
      </c>
      <c r="P2" s="257"/>
      <c r="Q2" s="257" t="s">
        <v>72</v>
      </c>
      <c r="R2" s="257"/>
      <c r="S2" s="169"/>
      <c r="T2" s="169"/>
    </row>
    <row r="3" spans="1:20" s="91" customFormat="1" ht="33.75" customHeight="1">
      <c r="A3" s="284"/>
      <c r="B3" s="20"/>
      <c r="C3" s="257"/>
      <c r="D3" s="257"/>
      <c r="E3" s="257"/>
      <c r="F3" s="257"/>
      <c r="G3" s="257"/>
      <c r="H3" s="257"/>
      <c r="I3" s="257"/>
      <c r="J3" s="257"/>
      <c r="K3" s="190" t="s">
        <v>48</v>
      </c>
      <c r="L3" s="192" t="s">
        <v>73</v>
      </c>
      <c r="M3" s="190" t="s">
        <v>48</v>
      </c>
      <c r="N3" s="192" t="s">
        <v>73</v>
      </c>
      <c r="O3" s="190" t="s">
        <v>48</v>
      </c>
      <c r="P3" s="193" t="s">
        <v>73</v>
      </c>
      <c r="Q3" s="190" t="s">
        <v>48</v>
      </c>
      <c r="R3" s="192" t="s">
        <v>73</v>
      </c>
      <c r="S3" s="169"/>
      <c r="T3" s="169"/>
    </row>
    <row r="4" spans="1:20" ht="24.75" customHeigh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s="38" customFormat="1" ht="15" customHeight="1">
      <c r="A5" s="278" t="s">
        <v>54</v>
      </c>
      <c r="B5" s="140" t="s">
        <v>149</v>
      </c>
      <c r="C5" s="135" t="s">
        <v>87</v>
      </c>
      <c r="D5" s="135">
        <v>116</v>
      </c>
      <c r="E5" s="135"/>
      <c r="F5" s="141"/>
      <c r="G5" s="47">
        <v>1.1000000000000001</v>
      </c>
      <c r="H5" s="47"/>
      <c r="I5" s="141">
        <v>5.43</v>
      </c>
      <c r="J5" s="141">
        <v>28.9</v>
      </c>
      <c r="K5" s="143">
        <v>20</v>
      </c>
      <c r="L5" s="70">
        <f>D5*K5/1000</f>
        <v>2.3199999999999998</v>
      </c>
      <c r="M5" s="143"/>
      <c r="N5" s="70">
        <f>D5*M5/1000</f>
        <v>0</v>
      </c>
      <c r="O5" s="143">
        <v>15</v>
      </c>
      <c r="P5" s="70">
        <f>D5*O5/1000</f>
        <v>1.74</v>
      </c>
      <c r="Q5" s="143"/>
      <c r="R5" s="69">
        <f>D5*Q5/1000</f>
        <v>0</v>
      </c>
      <c r="S5" s="140"/>
      <c r="T5" s="140"/>
    </row>
    <row r="6" spans="1:20" s="38" customFormat="1" ht="15" customHeight="1">
      <c r="A6" s="279"/>
      <c r="B6" s="140"/>
      <c r="C6" s="135" t="s">
        <v>65</v>
      </c>
      <c r="D6" s="135">
        <v>0.5</v>
      </c>
      <c r="E6" s="135"/>
      <c r="F6" s="141"/>
      <c r="G6" s="47"/>
      <c r="H6" s="47"/>
      <c r="I6" s="141"/>
      <c r="J6" s="141"/>
      <c r="K6" s="143">
        <v>16</v>
      </c>
      <c r="L6" s="70">
        <f>D6*K6/1000</f>
        <v>8.0000000000000002E-3</v>
      </c>
      <c r="M6" s="143">
        <v>9.5</v>
      </c>
      <c r="N6" s="70">
        <f>D6*M6/1000</f>
        <v>4.7499999999999999E-3</v>
      </c>
      <c r="O6" s="143"/>
      <c r="P6" s="70">
        <f>D6*O6/1000</f>
        <v>0</v>
      </c>
      <c r="Q6" s="143"/>
      <c r="R6" s="69">
        <f>D6*Q6/1000</f>
        <v>0</v>
      </c>
      <c r="S6" s="140"/>
      <c r="T6" s="140"/>
    </row>
    <row r="7" spans="1:20" s="38" customFormat="1" ht="15" customHeight="1">
      <c r="A7" s="279"/>
      <c r="B7" s="140"/>
      <c r="C7" s="135" t="s">
        <v>82</v>
      </c>
      <c r="D7" s="135">
        <v>10</v>
      </c>
      <c r="E7" s="135">
        <v>10</v>
      </c>
      <c r="F7" s="141"/>
      <c r="G7" s="135">
        <f>SUM(F7)</f>
        <v>0</v>
      </c>
      <c r="H7" s="135">
        <v>9.9</v>
      </c>
      <c r="I7" s="141"/>
      <c r="J7" s="141">
        <v>89.9</v>
      </c>
      <c r="K7" s="143">
        <v>140</v>
      </c>
      <c r="L7" s="70">
        <f>D7*K7/1000</f>
        <v>1.4</v>
      </c>
      <c r="M7" s="143">
        <v>57.58</v>
      </c>
      <c r="N7" s="70">
        <f>D7*M7/1000</f>
        <v>0.57579999999999998</v>
      </c>
      <c r="O7" s="143"/>
      <c r="P7" s="70">
        <f>D7*O7/1000</f>
        <v>0</v>
      </c>
      <c r="Q7" s="143"/>
      <c r="R7" s="69">
        <f>D7*Q7/1000</f>
        <v>0</v>
      </c>
      <c r="S7" s="140"/>
      <c r="T7" s="140"/>
    </row>
    <row r="8" spans="1:20" s="38" customFormat="1" ht="15" customHeight="1">
      <c r="A8" s="279"/>
      <c r="B8" s="140"/>
      <c r="C8" s="135" t="s">
        <v>46</v>
      </c>
      <c r="D8" s="135"/>
      <c r="E8" s="135"/>
      <c r="F8" s="141">
        <v>100</v>
      </c>
      <c r="G8" s="48">
        <f t="shared" ref="G8:R8" si="0">SUM(G5:G7)</f>
        <v>1.1000000000000001</v>
      </c>
      <c r="H8" s="48">
        <f t="shared" si="0"/>
        <v>9.9</v>
      </c>
      <c r="I8" s="48">
        <f t="shared" si="0"/>
        <v>5.43</v>
      </c>
      <c r="J8" s="48">
        <f t="shared" si="0"/>
        <v>118.80000000000001</v>
      </c>
      <c r="K8" s="48">
        <f t="shared" si="0"/>
        <v>176</v>
      </c>
      <c r="L8" s="48">
        <f t="shared" si="0"/>
        <v>3.7279999999999998</v>
      </c>
      <c r="M8" s="48">
        <f t="shared" si="0"/>
        <v>67.08</v>
      </c>
      <c r="N8" s="48">
        <f t="shared" si="0"/>
        <v>0.58055000000000001</v>
      </c>
      <c r="O8" s="48">
        <f t="shared" si="0"/>
        <v>15</v>
      </c>
      <c r="P8" s="48">
        <f t="shared" si="0"/>
        <v>1.74</v>
      </c>
      <c r="Q8" s="48">
        <f t="shared" si="0"/>
        <v>0</v>
      </c>
      <c r="R8" s="48">
        <f t="shared" si="0"/>
        <v>0</v>
      </c>
      <c r="S8" s="140"/>
      <c r="T8" s="140"/>
    </row>
    <row r="9" spans="1:20" s="38" customFormat="1" ht="13.5" customHeight="1">
      <c r="A9" s="279"/>
      <c r="B9" s="53"/>
      <c r="C9" s="143"/>
      <c r="D9" s="33"/>
      <c r="E9" s="33"/>
      <c r="F9" s="34"/>
      <c r="G9" s="36"/>
      <c r="H9" s="36"/>
      <c r="I9" s="36"/>
      <c r="J9" s="36"/>
      <c r="K9" s="36"/>
      <c r="L9" s="70">
        <f t="shared" ref="L9:L14" si="1">D9*K9/1000</f>
        <v>0</v>
      </c>
      <c r="M9" s="36"/>
      <c r="N9" s="70">
        <f t="shared" ref="N9:N14" si="2">D9*M9/1000</f>
        <v>0</v>
      </c>
      <c r="O9" s="47"/>
      <c r="P9" s="70">
        <f t="shared" ref="P9:P14" si="3">D9*O9/1000</f>
        <v>0</v>
      </c>
      <c r="Q9" s="47"/>
      <c r="R9" s="69">
        <f t="shared" ref="R9:R14" si="4">D9*Q9/1000</f>
        <v>0</v>
      </c>
      <c r="S9" s="53"/>
      <c r="T9" s="53"/>
    </row>
    <row r="10" spans="1:20" s="38" customFormat="1" ht="15" customHeight="1">
      <c r="A10" s="280"/>
      <c r="B10" s="65" t="s">
        <v>136</v>
      </c>
      <c r="C10" s="37" t="s">
        <v>137</v>
      </c>
      <c r="D10" s="50">
        <v>86</v>
      </c>
      <c r="E10" s="50">
        <v>50</v>
      </c>
      <c r="F10" s="37"/>
      <c r="G10" s="51">
        <v>27.4</v>
      </c>
      <c r="H10" s="51">
        <v>5.24</v>
      </c>
      <c r="I10" s="51">
        <v>0</v>
      </c>
      <c r="J10" s="51">
        <v>110</v>
      </c>
      <c r="K10" s="51">
        <v>170</v>
      </c>
      <c r="L10" s="70">
        <f t="shared" si="1"/>
        <v>14.62</v>
      </c>
      <c r="M10" s="51"/>
      <c r="N10" s="70">
        <f t="shared" si="2"/>
        <v>0</v>
      </c>
      <c r="O10" s="47"/>
      <c r="P10" s="70">
        <f t="shared" si="3"/>
        <v>0</v>
      </c>
      <c r="Q10" s="47">
        <v>169</v>
      </c>
      <c r="R10" s="69">
        <f t="shared" si="4"/>
        <v>14.534000000000001</v>
      </c>
      <c r="S10" s="65"/>
      <c r="T10" s="65"/>
    </row>
    <row r="11" spans="1:20" s="38" customFormat="1" ht="15" customHeight="1">
      <c r="A11" s="138"/>
      <c r="B11" s="161"/>
      <c r="C11" s="37" t="s">
        <v>15</v>
      </c>
      <c r="D11" s="50">
        <v>4</v>
      </c>
      <c r="E11" s="50">
        <v>4</v>
      </c>
      <c r="F11" s="37"/>
      <c r="G11" s="51"/>
      <c r="H11" s="51">
        <v>5.99</v>
      </c>
      <c r="I11" s="51">
        <v>0</v>
      </c>
      <c r="J11" s="51">
        <v>53.94</v>
      </c>
      <c r="K11" s="51">
        <v>140</v>
      </c>
      <c r="L11" s="70">
        <f t="shared" si="1"/>
        <v>0.56000000000000005</v>
      </c>
      <c r="M11" s="51">
        <v>57.58</v>
      </c>
      <c r="N11" s="70">
        <f t="shared" si="2"/>
        <v>0.23032</v>
      </c>
      <c r="O11" s="47"/>
      <c r="P11" s="70">
        <f t="shared" si="3"/>
        <v>0</v>
      </c>
      <c r="Q11" s="47"/>
      <c r="R11" s="69">
        <f t="shared" si="4"/>
        <v>0</v>
      </c>
      <c r="S11" s="161"/>
      <c r="T11" s="161"/>
    </row>
    <row r="12" spans="1:20" s="38" customFormat="1" ht="15" customHeight="1">
      <c r="A12" s="138"/>
      <c r="B12" s="140"/>
      <c r="C12" s="37" t="s">
        <v>118</v>
      </c>
      <c r="D12" s="50">
        <v>4</v>
      </c>
      <c r="E12" s="50">
        <v>4</v>
      </c>
      <c r="F12" s="37"/>
      <c r="G12" s="51">
        <v>0.62</v>
      </c>
      <c r="H12" s="51">
        <v>0.06</v>
      </c>
      <c r="I12" s="51">
        <v>4.13</v>
      </c>
      <c r="J12" s="51">
        <v>20.04</v>
      </c>
      <c r="K12" s="51">
        <v>40</v>
      </c>
      <c r="L12" s="70">
        <f t="shared" si="1"/>
        <v>0.16</v>
      </c>
      <c r="M12" s="51">
        <v>22.39</v>
      </c>
      <c r="N12" s="70">
        <f t="shared" si="2"/>
        <v>8.9560000000000001E-2</v>
      </c>
      <c r="O12" s="47"/>
      <c r="P12" s="70">
        <f t="shared" si="3"/>
        <v>0</v>
      </c>
      <c r="Q12" s="47"/>
      <c r="R12" s="69">
        <f t="shared" si="4"/>
        <v>0</v>
      </c>
      <c r="S12" s="140"/>
      <c r="T12" s="140"/>
    </row>
    <row r="13" spans="1:20" s="38" customFormat="1" ht="15" customHeight="1">
      <c r="A13" s="138"/>
      <c r="B13" s="140"/>
      <c r="C13" s="37" t="s">
        <v>10</v>
      </c>
      <c r="D13" s="50">
        <v>1</v>
      </c>
      <c r="E13" s="50">
        <v>1</v>
      </c>
      <c r="F13" s="37"/>
      <c r="G13" s="51"/>
      <c r="H13" s="51"/>
      <c r="I13" s="51"/>
      <c r="J13" s="51"/>
      <c r="K13" s="51">
        <v>16</v>
      </c>
      <c r="L13" s="70">
        <f t="shared" si="1"/>
        <v>1.6E-2</v>
      </c>
      <c r="M13" s="51">
        <v>9.5</v>
      </c>
      <c r="N13" s="70">
        <f t="shared" si="2"/>
        <v>9.4999999999999998E-3</v>
      </c>
      <c r="O13" s="47"/>
      <c r="P13" s="70">
        <f t="shared" si="3"/>
        <v>0</v>
      </c>
      <c r="Q13" s="47"/>
      <c r="R13" s="69">
        <f t="shared" si="4"/>
        <v>0</v>
      </c>
      <c r="S13" s="140"/>
      <c r="T13" s="140"/>
    </row>
    <row r="14" spans="1:20" s="38" customFormat="1" ht="15" customHeight="1">
      <c r="A14" s="138"/>
      <c r="B14" s="140"/>
      <c r="C14" s="37" t="s">
        <v>119</v>
      </c>
      <c r="D14" s="50">
        <v>0.02</v>
      </c>
      <c r="E14" s="50">
        <v>0.02</v>
      </c>
      <c r="F14" s="37"/>
      <c r="G14" s="51"/>
      <c r="H14" s="51"/>
      <c r="I14" s="51"/>
      <c r="J14" s="51"/>
      <c r="K14" s="51"/>
      <c r="L14" s="70">
        <f t="shared" si="1"/>
        <v>0</v>
      </c>
      <c r="M14" s="51"/>
      <c r="N14" s="70">
        <f t="shared" si="2"/>
        <v>0</v>
      </c>
      <c r="O14" s="47"/>
      <c r="P14" s="70">
        <f t="shared" si="3"/>
        <v>0</v>
      </c>
      <c r="Q14" s="47"/>
      <c r="R14" s="69">
        <f t="shared" si="4"/>
        <v>0</v>
      </c>
      <c r="S14" s="140"/>
      <c r="T14" s="140"/>
    </row>
    <row r="15" spans="1:20" s="38" customFormat="1" ht="15" customHeight="1">
      <c r="A15" s="138"/>
      <c r="B15" s="140"/>
      <c r="C15" s="37"/>
      <c r="D15" s="35"/>
      <c r="E15" s="35"/>
      <c r="F15" s="34" t="s">
        <v>124</v>
      </c>
      <c r="G15" s="67">
        <f>SUM(G10:G14)</f>
        <v>28.02</v>
      </c>
      <c r="H15" s="67">
        <f t="shared" ref="H15:R15" si="5">SUM(H10:H14)</f>
        <v>11.290000000000001</v>
      </c>
      <c r="I15" s="67">
        <f t="shared" si="5"/>
        <v>4.13</v>
      </c>
      <c r="J15" s="67">
        <f t="shared" si="5"/>
        <v>183.98</v>
      </c>
      <c r="K15" s="67">
        <f t="shared" si="5"/>
        <v>366</v>
      </c>
      <c r="L15" s="67">
        <f t="shared" si="5"/>
        <v>15.356</v>
      </c>
      <c r="M15" s="67"/>
      <c r="N15" s="67">
        <f t="shared" si="5"/>
        <v>0.32938000000000001</v>
      </c>
      <c r="O15" s="67"/>
      <c r="P15" s="67">
        <f t="shared" si="5"/>
        <v>0</v>
      </c>
      <c r="Q15" s="67"/>
      <c r="R15" s="67">
        <f t="shared" si="5"/>
        <v>14.534000000000001</v>
      </c>
      <c r="S15" s="140"/>
      <c r="T15" s="140"/>
    </row>
    <row r="16" spans="1:20" s="38" customFormat="1" ht="15" customHeight="1">
      <c r="A16" s="138"/>
      <c r="B16" s="140" t="s">
        <v>138</v>
      </c>
      <c r="C16" s="135" t="s">
        <v>128</v>
      </c>
      <c r="D16" s="135">
        <v>33.299999999999997</v>
      </c>
      <c r="E16" s="135">
        <v>33.299999999999997</v>
      </c>
      <c r="F16" s="141"/>
      <c r="G16" s="141">
        <v>5.9</v>
      </c>
      <c r="H16" s="141">
        <v>1.65</v>
      </c>
      <c r="I16" s="141">
        <v>30.95</v>
      </c>
      <c r="J16" s="141">
        <v>167.5</v>
      </c>
      <c r="K16" s="141">
        <v>42</v>
      </c>
      <c r="L16" s="70">
        <f>D16*K16/1000</f>
        <v>1.3985999999999998</v>
      </c>
      <c r="M16" s="141">
        <v>19</v>
      </c>
      <c r="N16" s="70">
        <f>D16*M16/1000</f>
        <v>0.63269999999999993</v>
      </c>
      <c r="O16" s="143"/>
      <c r="P16" s="70">
        <f>D16*O16/1000</f>
        <v>0</v>
      </c>
      <c r="Q16" s="143"/>
      <c r="R16" s="69">
        <f>D16*Q16/1000</f>
        <v>0</v>
      </c>
      <c r="S16" s="140"/>
      <c r="T16" s="140"/>
    </row>
    <row r="17" spans="1:20" s="49" customFormat="1" ht="15" customHeight="1">
      <c r="A17" s="200"/>
      <c r="B17" s="140"/>
      <c r="C17" s="135" t="s">
        <v>11</v>
      </c>
      <c r="D17" s="135">
        <v>5</v>
      </c>
      <c r="E17" s="135">
        <v>5</v>
      </c>
      <c r="F17" s="141"/>
      <c r="G17" s="141">
        <v>0.04</v>
      </c>
      <c r="H17" s="141">
        <v>3.6</v>
      </c>
      <c r="I17" s="141">
        <v>0.06</v>
      </c>
      <c r="J17" s="141">
        <v>33.049999999999997</v>
      </c>
      <c r="K17" s="141">
        <v>530</v>
      </c>
      <c r="L17" s="70">
        <f>D17*K17/1000</f>
        <v>2.65</v>
      </c>
      <c r="M17" s="141">
        <v>447.05</v>
      </c>
      <c r="N17" s="70">
        <f>D17*M17/1000</f>
        <v>2.2352500000000002</v>
      </c>
      <c r="O17" s="143"/>
      <c r="P17" s="70">
        <f>D17*O17/1000</f>
        <v>0</v>
      </c>
      <c r="Q17" s="143"/>
      <c r="R17" s="69">
        <f>D17*Q17/1000</f>
        <v>0</v>
      </c>
      <c r="S17" s="140"/>
      <c r="T17" s="140"/>
    </row>
    <row r="18" spans="1:20" s="38" customFormat="1" ht="15" customHeight="1">
      <c r="A18" s="278" t="s">
        <v>16</v>
      </c>
      <c r="B18" s="140"/>
      <c r="C18" s="135" t="s">
        <v>10</v>
      </c>
      <c r="D18" s="135">
        <v>1</v>
      </c>
      <c r="E18" s="135">
        <v>1</v>
      </c>
      <c r="F18" s="141"/>
      <c r="G18" s="141" t="s">
        <v>12</v>
      </c>
      <c r="H18" s="141" t="s">
        <v>12</v>
      </c>
      <c r="I18" s="141"/>
      <c r="J18" s="141"/>
      <c r="K18" s="141">
        <v>16</v>
      </c>
      <c r="L18" s="70">
        <f>D18*K18/1000</f>
        <v>1.6E-2</v>
      </c>
      <c r="M18" s="141">
        <v>9.5</v>
      </c>
      <c r="N18" s="70">
        <f>D18*M18/1000</f>
        <v>9.4999999999999998E-3</v>
      </c>
      <c r="O18" s="143"/>
      <c r="P18" s="70">
        <f>D18*O18/1000</f>
        <v>0</v>
      </c>
      <c r="Q18" s="143"/>
      <c r="R18" s="69">
        <f>D18*Q18/1000</f>
        <v>0</v>
      </c>
      <c r="S18" s="140"/>
      <c r="T18" s="140"/>
    </row>
    <row r="19" spans="1:20" s="38" customFormat="1" ht="15" customHeight="1">
      <c r="A19" s="279"/>
      <c r="B19" s="140"/>
      <c r="C19" s="135" t="s">
        <v>46</v>
      </c>
      <c r="D19" s="135"/>
      <c r="E19" s="135"/>
      <c r="F19" s="141">
        <v>150</v>
      </c>
      <c r="G19" s="44">
        <f>SUM(G16:G18)</f>
        <v>5.94</v>
      </c>
      <c r="H19" s="44">
        <f t="shared" ref="H19:R19" si="6">SUM(H16:H18)</f>
        <v>5.25</v>
      </c>
      <c r="I19" s="44">
        <f t="shared" si="6"/>
        <v>31.009999999999998</v>
      </c>
      <c r="J19" s="44">
        <f t="shared" si="6"/>
        <v>200.55</v>
      </c>
      <c r="K19" s="44">
        <f t="shared" si="6"/>
        <v>588</v>
      </c>
      <c r="L19" s="44">
        <f t="shared" si="6"/>
        <v>4.0645999999999995</v>
      </c>
      <c r="M19" s="44">
        <f t="shared" si="6"/>
        <v>475.55</v>
      </c>
      <c r="N19" s="44">
        <f t="shared" si="6"/>
        <v>2.8774500000000001</v>
      </c>
      <c r="O19" s="44">
        <f t="shared" si="6"/>
        <v>0</v>
      </c>
      <c r="P19" s="44">
        <f t="shared" si="6"/>
        <v>0</v>
      </c>
      <c r="Q19" s="44">
        <f t="shared" si="6"/>
        <v>0</v>
      </c>
      <c r="R19" s="44">
        <f t="shared" si="6"/>
        <v>0</v>
      </c>
      <c r="S19" s="140"/>
      <c r="T19" s="140"/>
    </row>
    <row r="20" spans="1:20" s="38" customFormat="1" ht="15" customHeight="1">
      <c r="A20" s="279"/>
      <c r="B20" s="281" t="s">
        <v>130</v>
      </c>
      <c r="C20" s="98" t="s">
        <v>131</v>
      </c>
      <c r="D20" s="99">
        <v>50</v>
      </c>
      <c r="E20" s="99"/>
      <c r="F20" s="100"/>
      <c r="G20" s="101">
        <v>0.41</v>
      </c>
      <c r="H20" s="101">
        <v>1.03</v>
      </c>
      <c r="I20" s="101">
        <v>0.61</v>
      </c>
      <c r="J20" s="101">
        <v>1.85</v>
      </c>
      <c r="K20" s="204"/>
      <c r="L20" s="92">
        <f>D20*K20/1000</f>
        <v>0</v>
      </c>
      <c r="M20" s="146"/>
      <c r="N20" s="92">
        <f>D20*M20/1000</f>
        <v>0</v>
      </c>
      <c r="O20" s="146"/>
      <c r="P20" s="92">
        <f>D20*O20/1000</f>
        <v>0</v>
      </c>
      <c r="Q20" s="146"/>
      <c r="R20" s="92">
        <f>D20*Q20/1000</f>
        <v>0</v>
      </c>
      <c r="S20" s="102"/>
      <c r="T20" s="102"/>
    </row>
    <row r="21" spans="1:20" s="38" customFormat="1" ht="15" customHeight="1">
      <c r="A21" s="280"/>
      <c r="B21" s="281"/>
      <c r="C21" s="98" t="s">
        <v>15</v>
      </c>
      <c r="D21" s="99">
        <v>1</v>
      </c>
      <c r="E21" s="99"/>
      <c r="F21" s="100"/>
      <c r="G21" s="101"/>
      <c r="H21" s="101">
        <v>0.99</v>
      </c>
      <c r="I21" s="101"/>
      <c r="J21" s="101">
        <v>8.99</v>
      </c>
      <c r="K21" s="204">
        <v>140</v>
      </c>
      <c r="L21" s="92">
        <f t="shared" ref="L21:L26" si="7">D21*K21/1000</f>
        <v>0.14000000000000001</v>
      </c>
      <c r="M21" s="146">
        <v>57.58</v>
      </c>
      <c r="N21" s="92">
        <f t="shared" ref="N21:N26" si="8">D21*M21/1000</f>
        <v>5.7579999999999999E-2</v>
      </c>
      <c r="O21" s="146"/>
      <c r="P21" s="92">
        <f t="shared" ref="P21:P26" si="9">D21*O21/1000</f>
        <v>0</v>
      </c>
      <c r="Q21" s="146"/>
      <c r="R21" s="92">
        <f t="shared" ref="R21:R26" si="10">D21*Q21/1000</f>
        <v>0</v>
      </c>
      <c r="S21" s="102"/>
      <c r="T21" s="102"/>
    </row>
    <row r="22" spans="1:20" s="97" customFormat="1" ht="15" customHeight="1">
      <c r="A22" s="201" t="s">
        <v>129</v>
      </c>
      <c r="B22" s="102"/>
      <c r="C22" s="98" t="s">
        <v>23</v>
      </c>
      <c r="D22" s="99">
        <v>2.5</v>
      </c>
      <c r="E22" s="99"/>
      <c r="F22" s="100"/>
      <c r="G22" s="101">
        <v>0.26</v>
      </c>
      <c r="H22" s="101">
        <v>0.02</v>
      </c>
      <c r="I22" s="101">
        <v>1.71</v>
      </c>
      <c r="J22" s="101">
        <v>8.35</v>
      </c>
      <c r="K22" s="204">
        <v>40</v>
      </c>
      <c r="L22" s="92">
        <f t="shared" si="7"/>
        <v>0.1</v>
      </c>
      <c r="M22" s="146">
        <v>22.39</v>
      </c>
      <c r="N22" s="92">
        <f t="shared" si="8"/>
        <v>5.5975000000000004E-2</v>
      </c>
      <c r="O22" s="146"/>
      <c r="P22" s="92">
        <f t="shared" si="9"/>
        <v>0</v>
      </c>
      <c r="Q22" s="146"/>
      <c r="R22" s="92">
        <f t="shared" si="10"/>
        <v>0</v>
      </c>
      <c r="S22" s="102"/>
      <c r="T22" s="102"/>
    </row>
    <row r="23" spans="1:20" s="97" customFormat="1" ht="18.75" customHeight="1">
      <c r="A23" s="202"/>
      <c r="B23" s="102"/>
      <c r="C23" s="98" t="s">
        <v>62</v>
      </c>
      <c r="D23" s="99">
        <v>3</v>
      </c>
      <c r="E23" s="99"/>
      <c r="F23" s="100"/>
      <c r="G23" s="101">
        <v>0.18</v>
      </c>
      <c r="H23" s="101" t="s">
        <v>12</v>
      </c>
      <c r="I23" s="101">
        <v>0.62</v>
      </c>
      <c r="J23" s="101">
        <v>3.4</v>
      </c>
      <c r="K23" s="204">
        <v>70</v>
      </c>
      <c r="L23" s="92">
        <f t="shared" si="7"/>
        <v>0.21</v>
      </c>
      <c r="M23" s="146">
        <v>70</v>
      </c>
      <c r="N23" s="92">
        <f t="shared" si="8"/>
        <v>0.21</v>
      </c>
      <c r="O23" s="146"/>
      <c r="P23" s="92">
        <f t="shared" si="9"/>
        <v>0</v>
      </c>
      <c r="Q23" s="146"/>
      <c r="R23" s="92">
        <f t="shared" si="10"/>
        <v>0</v>
      </c>
      <c r="S23" s="102"/>
      <c r="T23" s="102"/>
    </row>
    <row r="24" spans="1:20" s="97" customFormat="1" ht="15">
      <c r="A24" s="104"/>
      <c r="B24" s="102"/>
      <c r="C24" s="98" t="s">
        <v>14</v>
      </c>
      <c r="D24" s="99">
        <v>5</v>
      </c>
      <c r="E24" s="99">
        <v>4</v>
      </c>
      <c r="F24" s="100"/>
      <c r="G24" s="101">
        <v>0.05</v>
      </c>
      <c r="H24" s="101">
        <v>0</v>
      </c>
      <c r="I24" s="101">
        <v>0.28000000000000003</v>
      </c>
      <c r="J24" s="101">
        <v>1.32</v>
      </c>
      <c r="K24" s="204">
        <v>35</v>
      </c>
      <c r="L24" s="92">
        <f t="shared" si="7"/>
        <v>0.17499999999999999</v>
      </c>
      <c r="M24" s="146"/>
      <c r="N24" s="92">
        <f t="shared" si="8"/>
        <v>0</v>
      </c>
      <c r="O24" s="146">
        <v>25</v>
      </c>
      <c r="P24" s="92">
        <f t="shared" si="9"/>
        <v>0.125</v>
      </c>
      <c r="Q24" s="146"/>
      <c r="R24" s="92">
        <f t="shared" si="10"/>
        <v>0</v>
      </c>
      <c r="S24" s="102"/>
      <c r="T24" s="102"/>
    </row>
    <row r="25" spans="1:20" s="97" customFormat="1" ht="15">
      <c r="A25" s="104"/>
      <c r="B25" s="102"/>
      <c r="C25" s="98" t="s">
        <v>38</v>
      </c>
      <c r="D25" s="99">
        <v>1.2</v>
      </c>
      <c r="E25" s="99">
        <v>1</v>
      </c>
      <c r="F25" s="100"/>
      <c r="G25" s="101">
        <v>0.01</v>
      </c>
      <c r="H25" s="101" t="s">
        <v>12</v>
      </c>
      <c r="I25" s="101">
        <v>0.09</v>
      </c>
      <c r="J25" s="101">
        <v>0.41</v>
      </c>
      <c r="K25" s="204">
        <v>30</v>
      </c>
      <c r="L25" s="92">
        <f t="shared" si="7"/>
        <v>3.5999999999999997E-2</v>
      </c>
      <c r="M25" s="146"/>
      <c r="N25" s="92">
        <f t="shared" si="8"/>
        <v>0</v>
      </c>
      <c r="O25" s="146">
        <v>25</v>
      </c>
      <c r="P25" s="92">
        <f t="shared" si="9"/>
        <v>0.03</v>
      </c>
      <c r="Q25" s="146"/>
      <c r="R25" s="92">
        <f t="shared" si="10"/>
        <v>0</v>
      </c>
      <c r="S25" s="102"/>
      <c r="T25" s="102"/>
    </row>
    <row r="26" spans="1:20" s="97" customFormat="1" ht="15">
      <c r="A26" s="104"/>
      <c r="B26" s="102"/>
      <c r="C26" s="98" t="s">
        <v>65</v>
      </c>
      <c r="D26" s="120">
        <v>0.25</v>
      </c>
      <c r="E26" s="99">
        <v>0.25</v>
      </c>
      <c r="F26" s="100"/>
      <c r="G26" s="101" t="s">
        <v>12</v>
      </c>
      <c r="H26" s="101" t="s">
        <v>12</v>
      </c>
      <c r="I26" s="101">
        <v>0.79</v>
      </c>
      <c r="J26" s="101">
        <v>3.03</v>
      </c>
      <c r="K26" s="204">
        <v>16</v>
      </c>
      <c r="L26" s="92">
        <f t="shared" si="7"/>
        <v>4.0000000000000001E-3</v>
      </c>
      <c r="M26" s="146">
        <v>9.5</v>
      </c>
      <c r="N26" s="92">
        <f t="shared" si="8"/>
        <v>2.3749999999999999E-3</v>
      </c>
      <c r="O26" s="146"/>
      <c r="P26" s="92">
        <f t="shared" si="9"/>
        <v>0</v>
      </c>
      <c r="Q26" s="146"/>
      <c r="R26" s="92">
        <f t="shared" si="10"/>
        <v>0</v>
      </c>
      <c r="S26" s="102"/>
      <c r="T26" s="102"/>
    </row>
    <row r="27" spans="1:20" s="97" customFormat="1" ht="15" customHeight="1">
      <c r="A27" s="104"/>
      <c r="B27" s="102"/>
      <c r="C27" s="98"/>
      <c r="D27" s="99"/>
      <c r="E27" s="99"/>
      <c r="F27" s="100"/>
      <c r="G27" s="103">
        <f t="shared" ref="G27:R27" si="11">SUM(G20:G26)</f>
        <v>0.90999999999999992</v>
      </c>
      <c r="H27" s="103">
        <f t="shared" si="11"/>
        <v>2.04</v>
      </c>
      <c r="I27" s="103">
        <f t="shared" si="11"/>
        <v>4.0999999999999996</v>
      </c>
      <c r="J27" s="103">
        <f t="shared" si="11"/>
        <v>27.349999999999998</v>
      </c>
      <c r="K27" s="103">
        <f t="shared" si="11"/>
        <v>331</v>
      </c>
      <c r="L27" s="103">
        <f t="shared" si="11"/>
        <v>0.66500000000000004</v>
      </c>
      <c r="M27" s="103">
        <f t="shared" si="11"/>
        <v>159.47</v>
      </c>
      <c r="N27" s="103">
        <f t="shared" si="11"/>
        <v>0.32593</v>
      </c>
      <c r="O27" s="103">
        <f t="shared" si="11"/>
        <v>50</v>
      </c>
      <c r="P27" s="103">
        <f t="shared" si="11"/>
        <v>0.155</v>
      </c>
      <c r="Q27" s="103">
        <f t="shared" si="11"/>
        <v>0</v>
      </c>
      <c r="R27" s="103">
        <f t="shared" si="11"/>
        <v>0</v>
      </c>
      <c r="S27" s="102"/>
      <c r="T27" s="102"/>
    </row>
    <row r="28" spans="1:20" s="97" customFormat="1" ht="15">
      <c r="A28" s="104"/>
      <c r="B28" s="140" t="s">
        <v>22</v>
      </c>
      <c r="C28" s="135" t="s">
        <v>21</v>
      </c>
      <c r="D28" s="135">
        <v>1</v>
      </c>
      <c r="E28" s="135">
        <v>1</v>
      </c>
      <c r="F28" s="143"/>
      <c r="G28" s="141"/>
      <c r="H28" s="141" t="s">
        <v>12</v>
      </c>
      <c r="I28" s="141" t="s">
        <v>12</v>
      </c>
      <c r="J28" s="141" t="s">
        <v>12</v>
      </c>
      <c r="K28" s="141">
        <v>688</v>
      </c>
      <c r="L28" s="70">
        <f>D28*K28/1000</f>
        <v>0.68799999999999994</v>
      </c>
      <c r="M28" s="141">
        <v>200</v>
      </c>
      <c r="N28" s="70">
        <f>D28*M28/1000</f>
        <v>0.2</v>
      </c>
      <c r="O28" s="143"/>
      <c r="P28" s="70">
        <f>D28*O28/1000</f>
        <v>0</v>
      </c>
      <c r="Q28" s="143"/>
      <c r="R28" s="69">
        <f>D28*Q28/1000</f>
        <v>0</v>
      </c>
      <c r="S28" s="140"/>
      <c r="T28" s="140"/>
    </row>
    <row r="29" spans="1:20" s="97" customFormat="1" ht="15">
      <c r="A29" s="104"/>
      <c r="B29" s="140"/>
      <c r="C29" s="135" t="s">
        <v>9</v>
      </c>
      <c r="D29" s="135">
        <v>15</v>
      </c>
      <c r="E29" s="135">
        <v>15</v>
      </c>
      <c r="F29" s="143"/>
      <c r="G29" s="141">
        <v>0</v>
      </c>
      <c r="H29" s="141" t="s">
        <v>12</v>
      </c>
      <c r="I29" s="141">
        <v>14.9</v>
      </c>
      <c r="J29" s="141">
        <v>56.8</v>
      </c>
      <c r="K29" s="141">
        <v>80</v>
      </c>
      <c r="L29" s="70">
        <f>D29*K29/1000</f>
        <v>1.2</v>
      </c>
      <c r="M29" s="141">
        <v>44.46</v>
      </c>
      <c r="N29" s="70">
        <f>D29*M29/1000</f>
        <v>0.66689999999999994</v>
      </c>
      <c r="O29" s="143"/>
      <c r="P29" s="70">
        <f>D29*O29/1000</f>
        <v>0</v>
      </c>
      <c r="Q29" s="143"/>
      <c r="R29" s="69">
        <f>D29*Q29/1000</f>
        <v>0</v>
      </c>
      <c r="S29" s="140"/>
      <c r="T29" s="140"/>
    </row>
    <row r="30" spans="1:20" s="38" customFormat="1" ht="15" customHeight="1">
      <c r="A30" s="203">
        <v>944</v>
      </c>
      <c r="B30" s="140"/>
      <c r="C30" s="135" t="s">
        <v>46</v>
      </c>
      <c r="D30" s="135"/>
      <c r="E30" s="135"/>
      <c r="F30" s="141">
        <v>200</v>
      </c>
      <c r="G30" s="44">
        <f>SUM(G28:G29)</f>
        <v>0</v>
      </c>
      <c r="H30" s="44"/>
      <c r="I30" s="44"/>
      <c r="J30" s="44"/>
      <c r="K30" s="44"/>
      <c r="L30" s="44"/>
      <c r="M30" s="44"/>
      <c r="N30" s="44"/>
      <c r="O30" s="44"/>
      <c r="P30" s="44">
        <f t="shared" ref="P30:R30" si="12">SUM(P28:P29)</f>
        <v>0</v>
      </c>
      <c r="Q30" s="44">
        <f t="shared" si="12"/>
        <v>0</v>
      </c>
      <c r="R30" s="44">
        <f t="shared" si="12"/>
        <v>0</v>
      </c>
      <c r="S30" s="140"/>
      <c r="T30" s="140"/>
    </row>
    <row r="31" spans="1:20" s="38" customFormat="1" ht="15" customHeight="1">
      <c r="A31" s="203"/>
      <c r="B31" s="140" t="s">
        <v>49</v>
      </c>
      <c r="C31" s="135" t="s">
        <v>30</v>
      </c>
      <c r="D31" s="135">
        <v>40</v>
      </c>
      <c r="E31" s="135">
        <v>40</v>
      </c>
      <c r="F31" s="141">
        <v>40</v>
      </c>
      <c r="G31" s="135">
        <v>6.96</v>
      </c>
      <c r="H31" s="135">
        <v>1.2</v>
      </c>
      <c r="I31" s="135">
        <v>46</v>
      </c>
      <c r="J31" s="135">
        <v>167.2</v>
      </c>
      <c r="K31" s="141">
        <v>60</v>
      </c>
      <c r="L31" s="70">
        <f>D31*K31/1000</f>
        <v>2.4</v>
      </c>
      <c r="M31" s="141">
        <v>54.8</v>
      </c>
      <c r="N31" s="70">
        <f>D31*M31/1000</f>
        <v>2.1920000000000002</v>
      </c>
      <c r="O31" s="41"/>
      <c r="P31" s="70">
        <f>D31*O31/1000</f>
        <v>0</v>
      </c>
      <c r="Q31" s="41"/>
      <c r="R31" s="69">
        <f>D31*Q31/1000</f>
        <v>0</v>
      </c>
      <c r="S31" s="140"/>
      <c r="T31" s="140"/>
    </row>
    <row r="32" spans="1:20" s="38" customFormat="1" ht="15" customHeight="1">
      <c r="A32" s="203"/>
      <c r="B32" s="140" t="s">
        <v>76</v>
      </c>
      <c r="C32" s="37"/>
      <c r="D32" s="35"/>
      <c r="E32" s="35"/>
      <c r="F32" s="34"/>
      <c r="G32" s="108">
        <f>G31+G30+G27+G19+G15+G8</f>
        <v>42.93</v>
      </c>
      <c r="H32" s="108">
        <f t="shared" ref="H32:R32" si="13">H31+H30+H27+H19+H15+H8</f>
        <v>29.68</v>
      </c>
      <c r="I32" s="108">
        <f t="shared" si="13"/>
        <v>90.669999999999987</v>
      </c>
      <c r="J32" s="108">
        <f t="shared" si="13"/>
        <v>697.88000000000011</v>
      </c>
      <c r="K32" s="108">
        <f t="shared" si="13"/>
        <v>1521</v>
      </c>
      <c r="L32" s="108">
        <f t="shared" si="13"/>
        <v>26.2136</v>
      </c>
      <c r="M32" s="108">
        <f t="shared" si="13"/>
        <v>756.9</v>
      </c>
      <c r="N32" s="129">
        <f t="shared" si="13"/>
        <v>6.3053099999999995</v>
      </c>
      <c r="O32" s="108">
        <f t="shared" si="13"/>
        <v>65</v>
      </c>
      <c r="P32" s="108">
        <f t="shared" si="13"/>
        <v>1.895</v>
      </c>
      <c r="Q32" s="108">
        <f t="shared" si="13"/>
        <v>0</v>
      </c>
      <c r="R32" s="129">
        <f t="shared" si="13"/>
        <v>14.534000000000001</v>
      </c>
      <c r="S32" s="140"/>
      <c r="T32" s="140"/>
    </row>
    <row r="33" spans="1:19" s="38" customFormat="1" ht="15" customHeight="1">
      <c r="A33" s="11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 s="49" customFormat="1" ht="15" customHeight="1">
      <c r="A34" s="107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</sheetData>
  <mergeCells count="17">
    <mergeCell ref="K1:L2"/>
    <mergeCell ref="M1:R1"/>
    <mergeCell ref="M2:N2"/>
    <mergeCell ref="O2:P2"/>
    <mergeCell ref="Q2:R2"/>
    <mergeCell ref="J1:J3"/>
    <mergeCell ref="A5:A10"/>
    <mergeCell ref="B20:B21"/>
    <mergeCell ref="A18:A21"/>
    <mergeCell ref="A1:A3"/>
    <mergeCell ref="C1:C3"/>
    <mergeCell ref="D1:D3"/>
    <mergeCell ref="E1:E3"/>
    <mergeCell ref="F1:F3"/>
    <mergeCell ref="G1:G3"/>
    <mergeCell ref="H1:H3"/>
    <mergeCell ref="I1:I3"/>
  </mergeCells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T21"/>
  <sheetViews>
    <sheetView topLeftCell="A4" workbookViewId="0">
      <selection activeCell="L28" sqref="L28"/>
    </sheetView>
  </sheetViews>
  <sheetFormatPr defaultRowHeight="12.75"/>
  <cols>
    <col min="1" max="1" width="4.42578125" customWidth="1"/>
    <col min="2" max="2" width="14.140625" customWidth="1"/>
    <col min="4" max="4" width="5.7109375" customWidth="1"/>
    <col min="5" max="5" width="4.5703125" customWidth="1"/>
    <col min="6" max="6" width="3.85546875" customWidth="1"/>
    <col min="7" max="7" width="6.140625" customWidth="1"/>
    <col min="8" max="8" width="5.7109375" customWidth="1"/>
    <col min="9" max="9" width="6.5703125" customWidth="1"/>
    <col min="10" max="10" width="7.42578125" customWidth="1"/>
    <col min="11" max="11" width="7.140625" customWidth="1"/>
    <col min="12" max="12" width="10.140625" customWidth="1"/>
    <col min="13" max="13" width="6.5703125" bestFit="1" customWidth="1"/>
    <col min="14" max="14" width="7.7109375" customWidth="1"/>
    <col min="15" max="15" width="5.140625" customWidth="1"/>
    <col min="16" max="16" width="6.42578125" customWidth="1"/>
    <col min="17" max="17" width="6.28515625" customWidth="1"/>
    <col min="18" max="18" width="9.140625" customWidth="1"/>
    <col min="19" max="19" width="7" customWidth="1"/>
    <col min="20" max="20" width="7.140625" customWidth="1"/>
  </cols>
  <sheetData>
    <row r="1" spans="1:20" ht="17.25" customHeight="1">
      <c r="A1" s="286" t="s">
        <v>47</v>
      </c>
      <c r="B1" s="257" t="s">
        <v>0</v>
      </c>
      <c r="C1" s="257" t="s">
        <v>1</v>
      </c>
      <c r="D1" s="257" t="s">
        <v>2</v>
      </c>
      <c r="E1" s="257" t="s">
        <v>3</v>
      </c>
      <c r="F1" s="257" t="s">
        <v>4</v>
      </c>
      <c r="G1" s="257" t="s">
        <v>5</v>
      </c>
      <c r="H1" s="257" t="s">
        <v>6</v>
      </c>
      <c r="I1" s="257" t="s">
        <v>7</v>
      </c>
      <c r="J1" s="257" t="s">
        <v>8</v>
      </c>
      <c r="K1" s="257" t="s">
        <v>68</v>
      </c>
      <c r="L1" s="257"/>
      <c r="M1" s="258" t="s">
        <v>69</v>
      </c>
      <c r="N1" s="258"/>
      <c r="O1" s="258"/>
      <c r="P1" s="258"/>
      <c r="Q1" s="258"/>
      <c r="R1" s="258"/>
      <c r="S1" s="191"/>
      <c r="T1" s="174"/>
    </row>
    <row r="2" spans="1:20" ht="56.25" customHeight="1">
      <c r="A2" s="286"/>
      <c r="B2" s="285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8" t="s">
        <v>70</v>
      </c>
      <c r="N2" s="258"/>
      <c r="O2" s="257" t="s">
        <v>71</v>
      </c>
      <c r="P2" s="257"/>
      <c r="Q2" s="257" t="s">
        <v>72</v>
      </c>
      <c r="R2" s="257"/>
      <c r="S2" s="190"/>
      <c r="T2" s="174"/>
    </row>
    <row r="3" spans="1:20" ht="69.75" customHeight="1">
      <c r="A3" s="286"/>
      <c r="B3" s="285"/>
      <c r="C3" s="257"/>
      <c r="D3" s="257"/>
      <c r="E3" s="257"/>
      <c r="F3" s="257"/>
      <c r="G3" s="257"/>
      <c r="H3" s="257"/>
      <c r="I3" s="257"/>
      <c r="J3" s="257"/>
      <c r="K3" s="190" t="s">
        <v>48</v>
      </c>
      <c r="L3" s="192" t="s">
        <v>73</v>
      </c>
      <c r="M3" s="190" t="s">
        <v>48</v>
      </c>
      <c r="N3" s="192" t="s">
        <v>73</v>
      </c>
      <c r="O3" s="190" t="s">
        <v>48</v>
      </c>
      <c r="P3" s="193" t="s">
        <v>73</v>
      </c>
      <c r="Q3" s="190" t="s">
        <v>48</v>
      </c>
      <c r="R3" s="192" t="s">
        <v>73</v>
      </c>
      <c r="S3" s="169"/>
      <c r="T3" s="169"/>
    </row>
    <row r="4" spans="1:20" ht="15">
      <c r="A4" s="145"/>
      <c r="B4" s="140"/>
      <c r="C4" s="135"/>
      <c r="D4" s="143"/>
      <c r="E4" s="143"/>
      <c r="F4" s="143"/>
      <c r="G4" s="143"/>
      <c r="H4" s="141"/>
      <c r="I4" s="143"/>
      <c r="J4" s="143"/>
      <c r="K4" s="41"/>
      <c r="L4" s="70"/>
      <c r="M4" s="41"/>
      <c r="N4" s="70"/>
      <c r="O4" s="143"/>
      <c r="P4" s="70"/>
      <c r="Q4" s="143"/>
      <c r="R4" s="69"/>
      <c r="S4" s="140"/>
      <c r="T4" s="140"/>
    </row>
    <row r="5" spans="1:20">
      <c r="A5" s="226"/>
      <c r="B5" s="239" t="s">
        <v>169</v>
      </c>
      <c r="C5" s="135" t="s">
        <v>170</v>
      </c>
      <c r="D5" s="143">
        <v>33.299999999999997</v>
      </c>
      <c r="E5" s="143">
        <v>33.299999999999997</v>
      </c>
      <c r="F5" s="143"/>
      <c r="G5" s="143">
        <v>3.4</v>
      </c>
      <c r="H5" s="143">
        <v>0.33</v>
      </c>
      <c r="I5" s="143">
        <v>22.5</v>
      </c>
      <c r="J5" s="143">
        <v>109.2</v>
      </c>
      <c r="K5" s="141">
        <v>53</v>
      </c>
      <c r="L5" s="70">
        <f>D5*K5/1000</f>
        <v>1.7648999999999999</v>
      </c>
      <c r="M5" s="141">
        <v>19</v>
      </c>
      <c r="N5" s="70">
        <f>D5*M5/1000</f>
        <v>0.63269999999999993</v>
      </c>
      <c r="O5" s="143"/>
      <c r="P5" s="70">
        <f>D5*O5/1000</f>
        <v>0</v>
      </c>
      <c r="Q5" s="143"/>
      <c r="R5" s="69">
        <f>D5*Q5/1000</f>
        <v>0</v>
      </c>
      <c r="S5" s="16"/>
      <c r="T5" s="16"/>
    </row>
    <row r="6" spans="1:20">
      <c r="A6" s="226"/>
      <c r="B6" s="239"/>
      <c r="C6" s="135" t="s">
        <v>85</v>
      </c>
      <c r="D6" s="143">
        <v>74.5</v>
      </c>
      <c r="E6" s="143">
        <v>74.5</v>
      </c>
      <c r="F6" s="143"/>
      <c r="G6" s="143">
        <v>2.0299999999999998</v>
      </c>
      <c r="H6" s="143">
        <v>2.5499999999999998</v>
      </c>
      <c r="I6" s="143">
        <v>3.42</v>
      </c>
      <c r="J6" s="143">
        <v>44.47</v>
      </c>
      <c r="K6" s="141">
        <v>62</v>
      </c>
      <c r="L6" s="70">
        <f>D6*K6/1000</f>
        <v>4.6189999999999998</v>
      </c>
      <c r="M6" s="141"/>
      <c r="N6" s="70">
        <f>D6*M6/1000</f>
        <v>0</v>
      </c>
      <c r="O6" s="143"/>
      <c r="P6" s="70">
        <f>D6*O6/1000</f>
        <v>0</v>
      </c>
      <c r="Q6" s="143">
        <v>46.34</v>
      </c>
      <c r="R6" s="69">
        <f>D6*Q6/1000</f>
        <v>3.4523300000000003</v>
      </c>
      <c r="S6" s="43"/>
      <c r="T6" s="43"/>
    </row>
    <row r="7" spans="1:20">
      <c r="A7" s="226"/>
      <c r="B7" s="239"/>
      <c r="C7" s="135" t="s">
        <v>81</v>
      </c>
      <c r="D7" s="143">
        <v>7.5</v>
      </c>
      <c r="E7" s="143">
        <v>7.5</v>
      </c>
      <c r="F7" s="143"/>
      <c r="G7" s="143"/>
      <c r="H7" s="143"/>
      <c r="I7" s="143">
        <v>7.48</v>
      </c>
      <c r="J7" s="143">
        <v>28.43</v>
      </c>
      <c r="K7" s="141">
        <v>80</v>
      </c>
      <c r="L7" s="70">
        <f>D7*K7/1000</f>
        <v>0.6</v>
      </c>
      <c r="M7" s="141"/>
      <c r="N7" s="70">
        <f>D7*M7/1000</f>
        <v>0</v>
      </c>
      <c r="O7" s="143"/>
      <c r="P7" s="70">
        <f>D7*O7/1000</f>
        <v>0</v>
      </c>
      <c r="Q7" s="143">
        <v>44.46</v>
      </c>
      <c r="R7" s="69">
        <f>D7*Q7/1000</f>
        <v>0.33344999999999997</v>
      </c>
      <c r="S7" s="43"/>
      <c r="T7" s="43"/>
    </row>
    <row r="8" spans="1:20" ht="38.25">
      <c r="A8" s="226"/>
      <c r="B8" s="140"/>
      <c r="C8" s="135" t="s">
        <v>95</v>
      </c>
      <c r="D8" s="143">
        <v>5</v>
      </c>
      <c r="E8" s="143"/>
      <c r="F8" s="143"/>
      <c r="G8" s="143">
        <v>0.04</v>
      </c>
      <c r="H8" s="143">
        <v>3.63</v>
      </c>
      <c r="I8" s="143">
        <v>0.13</v>
      </c>
      <c r="J8" s="143">
        <v>33.049999999999997</v>
      </c>
      <c r="K8" s="141">
        <v>530</v>
      </c>
      <c r="L8" s="70">
        <f>D8*K8/1000</f>
        <v>2.65</v>
      </c>
      <c r="M8" s="141"/>
      <c r="N8" s="70">
        <f>D8*M8/1000</f>
        <v>0</v>
      </c>
      <c r="O8" s="143"/>
      <c r="P8" s="70">
        <f>D8*O8/1000</f>
        <v>0</v>
      </c>
      <c r="Q8" s="143">
        <v>447.82</v>
      </c>
      <c r="R8" s="69">
        <f>D8*Q8/1000</f>
        <v>2.2391000000000001</v>
      </c>
      <c r="S8" s="43"/>
      <c r="T8" s="43"/>
    </row>
    <row r="9" spans="1:20">
      <c r="A9" s="226"/>
      <c r="B9" s="140"/>
      <c r="C9" s="135" t="s">
        <v>10</v>
      </c>
      <c r="D9" s="143">
        <v>1</v>
      </c>
      <c r="E9" s="143">
        <v>1</v>
      </c>
      <c r="F9" s="143"/>
      <c r="G9" s="143" t="s">
        <v>12</v>
      </c>
      <c r="H9" s="143" t="s">
        <v>12</v>
      </c>
      <c r="I9" s="143" t="s">
        <v>12</v>
      </c>
      <c r="J9" s="143" t="s">
        <v>12</v>
      </c>
      <c r="K9" s="141">
        <v>16</v>
      </c>
      <c r="L9" s="70">
        <f>D9*K9/1000</f>
        <v>1.6E-2</v>
      </c>
      <c r="M9" s="141">
        <v>9.5</v>
      </c>
      <c r="N9" s="70">
        <f>D9*M9/1000</f>
        <v>9.4999999999999998E-3</v>
      </c>
      <c r="O9" s="143"/>
      <c r="P9" s="70">
        <f>D9*O9/1000</f>
        <v>0</v>
      </c>
      <c r="Q9" s="143"/>
      <c r="R9" s="69">
        <f>D9*Q9/1000</f>
        <v>0</v>
      </c>
      <c r="S9" s="140"/>
      <c r="T9" s="140"/>
    </row>
    <row r="10" spans="1:20">
      <c r="A10" s="226"/>
      <c r="B10" s="140"/>
      <c r="C10" s="135" t="s">
        <v>46</v>
      </c>
      <c r="D10" s="143"/>
      <c r="E10" s="143"/>
      <c r="F10" s="143">
        <v>100</v>
      </c>
      <c r="G10" s="45">
        <f>SUM(G5:G9)</f>
        <v>5.47</v>
      </c>
      <c r="H10" s="45">
        <f>SUM(H5:H9)</f>
        <v>6.51</v>
      </c>
      <c r="I10" s="45">
        <f>SUM(I5:I9)</f>
        <v>33.530000000000008</v>
      </c>
      <c r="J10" s="45">
        <f>SUM(J5:J9)</f>
        <v>215.15000000000003</v>
      </c>
      <c r="K10" s="45"/>
      <c r="L10" s="74">
        <f>SUM(L5:L9)</f>
        <v>9.6498999999999988</v>
      </c>
      <c r="M10" s="45"/>
      <c r="N10" s="74">
        <f>SUM(N5:N9)</f>
        <v>0.64219999999999988</v>
      </c>
      <c r="O10" s="45"/>
      <c r="P10" s="74">
        <f>SUM(P5:P9)</f>
        <v>0</v>
      </c>
      <c r="Q10" s="45"/>
      <c r="R10" s="74">
        <f>SUM(R5:R9)</f>
        <v>6.0248800000000005</v>
      </c>
      <c r="S10" s="140"/>
      <c r="T10" s="140"/>
    </row>
    <row r="11" spans="1:20">
      <c r="A11" s="238" t="s">
        <v>20</v>
      </c>
      <c r="B11" s="239" t="s">
        <v>161</v>
      </c>
      <c r="C11" s="135" t="s">
        <v>161</v>
      </c>
      <c r="D11" s="135">
        <v>24</v>
      </c>
      <c r="E11" s="135"/>
      <c r="F11" s="141"/>
      <c r="G11" s="141">
        <v>1.02</v>
      </c>
      <c r="H11" s="141"/>
      <c r="I11" s="141">
        <v>21.76</v>
      </c>
      <c r="J11" s="141">
        <v>87.14</v>
      </c>
      <c r="K11" s="141">
        <v>107</v>
      </c>
      <c r="L11" s="70">
        <v>50</v>
      </c>
      <c r="M11" s="141">
        <v>50</v>
      </c>
      <c r="N11" s="70">
        <f>D11*M11/1000</f>
        <v>1.2</v>
      </c>
      <c r="O11" s="143"/>
      <c r="P11" s="70">
        <f>D11*O11/1000</f>
        <v>0</v>
      </c>
      <c r="Q11" s="143"/>
      <c r="R11" s="69">
        <f>D11*Q11/1000</f>
        <v>0</v>
      </c>
      <c r="S11" s="140"/>
      <c r="T11" s="140"/>
    </row>
    <row r="12" spans="1:20">
      <c r="A12" s="238"/>
      <c r="B12" s="239"/>
      <c r="C12" s="135" t="s">
        <v>81</v>
      </c>
      <c r="D12" s="135">
        <v>10</v>
      </c>
      <c r="E12" s="135"/>
      <c r="F12" s="141"/>
      <c r="G12" s="141">
        <v>1.36</v>
      </c>
      <c r="H12" s="141"/>
      <c r="I12" s="141">
        <v>29.02</v>
      </c>
      <c r="J12" s="141">
        <v>116.19</v>
      </c>
      <c r="K12" s="141">
        <v>80</v>
      </c>
      <c r="L12" s="70">
        <f>D12*K12/1000</f>
        <v>0.8</v>
      </c>
      <c r="M12" s="141"/>
      <c r="N12" s="70">
        <f>D12*M12/1000</f>
        <v>0</v>
      </c>
      <c r="O12" s="143"/>
      <c r="P12" s="70">
        <f>D12*O12/1000</f>
        <v>0</v>
      </c>
      <c r="Q12" s="143">
        <v>44.46</v>
      </c>
      <c r="R12" s="69">
        <f>D12*Q12/1000</f>
        <v>0.4446</v>
      </c>
      <c r="S12" s="43"/>
      <c r="T12" s="43"/>
    </row>
    <row r="13" spans="1:20">
      <c r="A13" s="238"/>
      <c r="B13" s="239"/>
      <c r="C13" s="135"/>
      <c r="D13" s="135"/>
      <c r="E13" s="135"/>
      <c r="F13" s="141"/>
      <c r="G13" s="141"/>
      <c r="H13" s="141"/>
      <c r="I13" s="141"/>
      <c r="J13" s="141"/>
      <c r="K13" s="141"/>
      <c r="L13" s="70">
        <f>D13*K13/1000</f>
        <v>0</v>
      </c>
      <c r="M13" s="141"/>
      <c r="N13" s="70">
        <f>D13*M13/1000</f>
        <v>0</v>
      </c>
      <c r="O13" s="143"/>
      <c r="P13" s="70">
        <f>D13*O13/1000</f>
        <v>0</v>
      </c>
      <c r="Q13" s="143"/>
      <c r="R13" s="69">
        <f>D13*Q13/1000</f>
        <v>0</v>
      </c>
      <c r="S13" s="43"/>
      <c r="T13" s="43"/>
    </row>
    <row r="14" spans="1:20">
      <c r="A14" s="238"/>
      <c r="B14" s="140"/>
      <c r="C14" s="143"/>
      <c r="D14" s="143"/>
      <c r="E14" s="143"/>
      <c r="F14" s="143">
        <v>200</v>
      </c>
      <c r="G14" s="42">
        <f>SUM(G11:G13)</f>
        <v>2.38</v>
      </c>
      <c r="H14" s="42">
        <f>SUM(H11:H13)</f>
        <v>0</v>
      </c>
      <c r="I14" s="42">
        <f>SUM(I11:I13)</f>
        <v>50.78</v>
      </c>
      <c r="J14" s="42">
        <f>SUM(J11:J13)</f>
        <v>203.32999999999998</v>
      </c>
      <c r="K14" s="42"/>
      <c r="L14" s="71">
        <f>SUM(L11:L13)</f>
        <v>50.8</v>
      </c>
      <c r="M14" s="42"/>
      <c r="N14" s="71">
        <f>SUM(N11:N13)</f>
        <v>1.2</v>
      </c>
      <c r="O14" s="42"/>
      <c r="P14" s="71">
        <f>SUM(P11:P13)</f>
        <v>0</v>
      </c>
      <c r="Q14" s="42"/>
      <c r="R14" s="71">
        <f>SUM(R11:R13)</f>
        <v>0.4446</v>
      </c>
      <c r="S14" s="43"/>
      <c r="T14" s="43"/>
    </row>
    <row r="15" spans="1:20">
      <c r="A15" s="143"/>
      <c r="B15" s="140" t="s">
        <v>30</v>
      </c>
      <c r="C15" s="135" t="s">
        <v>30</v>
      </c>
      <c r="D15" s="135">
        <v>40</v>
      </c>
      <c r="E15" s="135">
        <v>40</v>
      </c>
      <c r="F15" s="141">
        <v>40</v>
      </c>
      <c r="G15" s="135"/>
      <c r="H15" s="135">
        <v>1.2</v>
      </c>
      <c r="I15" s="135">
        <v>46</v>
      </c>
      <c r="J15" s="135">
        <v>167.2</v>
      </c>
      <c r="K15" s="141">
        <v>60</v>
      </c>
      <c r="L15" s="70">
        <f>D15*K15/1000</f>
        <v>2.4</v>
      </c>
      <c r="M15" s="141">
        <v>54.8</v>
      </c>
      <c r="N15" s="70">
        <f>D15*M15/1000</f>
        <v>2.1920000000000002</v>
      </c>
      <c r="O15" s="41"/>
      <c r="P15" s="70">
        <f>D15*O15/1000</f>
        <v>0</v>
      </c>
      <c r="Q15" s="41"/>
      <c r="R15" s="69">
        <f>D15*Q15/1000</f>
        <v>0</v>
      </c>
      <c r="S15" s="140"/>
      <c r="T15" s="140"/>
    </row>
    <row r="16" spans="1:20" ht="27.75" customHeight="1">
      <c r="A16" s="143"/>
      <c r="B16" s="140" t="s">
        <v>171</v>
      </c>
      <c r="C16" s="135" t="s">
        <v>95</v>
      </c>
      <c r="D16" s="135">
        <v>10</v>
      </c>
      <c r="E16" s="135"/>
      <c r="F16" s="141"/>
      <c r="G16" s="135">
        <v>0.08</v>
      </c>
      <c r="H16" s="135">
        <v>7.25</v>
      </c>
      <c r="I16" s="135">
        <v>0.26</v>
      </c>
      <c r="J16" s="135">
        <v>66.099999999999994</v>
      </c>
      <c r="K16" s="141">
        <v>530</v>
      </c>
      <c r="L16" s="70">
        <f>D16*K16/1000</f>
        <v>5.3</v>
      </c>
      <c r="M16" s="141"/>
      <c r="N16" s="70">
        <f>D16*M16/1000</f>
        <v>0</v>
      </c>
      <c r="O16" s="41"/>
      <c r="P16" s="70">
        <f>D16*O16/1000</f>
        <v>0</v>
      </c>
      <c r="Q16" s="41">
        <v>447.02</v>
      </c>
      <c r="R16" s="69">
        <f>D16*Q16/1000</f>
        <v>4.4702000000000002</v>
      </c>
      <c r="S16" s="140"/>
      <c r="T16" s="140"/>
    </row>
    <row r="17" spans="1:20" ht="27.75" customHeight="1">
      <c r="A17" s="143"/>
      <c r="B17" s="140" t="s">
        <v>172</v>
      </c>
      <c r="C17" s="135" t="s">
        <v>173</v>
      </c>
      <c r="D17" s="135">
        <v>10</v>
      </c>
      <c r="E17" s="135"/>
      <c r="F17" s="141"/>
      <c r="G17" s="135">
        <v>2.2599999999999998</v>
      </c>
      <c r="H17" s="135">
        <v>2.57</v>
      </c>
      <c r="I17" s="135"/>
      <c r="J17" s="135">
        <v>33.79</v>
      </c>
      <c r="K17" s="141">
        <v>560</v>
      </c>
      <c r="L17" s="70">
        <f>D17*K17/1000</f>
        <v>5.6</v>
      </c>
      <c r="M17" s="141"/>
      <c r="N17" s="70">
        <f>D17*M17/1000</f>
        <v>0</v>
      </c>
      <c r="O17" s="41"/>
      <c r="P17" s="70">
        <f>D17*O17/1000</f>
        <v>0</v>
      </c>
      <c r="Q17" s="41">
        <v>471.46</v>
      </c>
      <c r="R17" s="69">
        <f>D17*Q17/1000</f>
        <v>4.714599999999999</v>
      </c>
      <c r="S17" s="140"/>
      <c r="T17" s="140"/>
    </row>
    <row r="18" spans="1:20">
      <c r="A18" s="135"/>
      <c r="B18" s="140" t="s">
        <v>24</v>
      </c>
      <c r="C18" s="135" t="s">
        <v>24</v>
      </c>
      <c r="D18" s="143">
        <v>40</v>
      </c>
      <c r="E18" s="143"/>
      <c r="F18" s="143"/>
      <c r="G18" s="135">
        <v>5.08</v>
      </c>
      <c r="H18" s="135">
        <v>4.5999999999999996</v>
      </c>
      <c r="I18" s="135">
        <v>0.28000000000000003</v>
      </c>
      <c r="J18" s="135">
        <v>63</v>
      </c>
      <c r="K18" s="141">
        <v>137.5</v>
      </c>
      <c r="L18" s="70">
        <f>D18*K18/1000</f>
        <v>5.5</v>
      </c>
      <c r="M18" s="141">
        <v>137.5</v>
      </c>
      <c r="N18" s="70">
        <f>D18*M18/1000</f>
        <v>5.5</v>
      </c>
      <c r="O18" s="143"/>
      <c r="P18" s="70">
        <f>D18*O18/1000</f>
        <v>0</v>
      </c>
      <c r="Q18" s="143"/>
      <c r="R18" s="69"/>
      <c r="S18" s="140"/>
      <c r="T18" s="140"/>
    </row>
    <row r="19" spans="1:20">
      <c r="A19" s="135"/>
      <c r="B19" s="140"/>
      <c r="C19" s="143" t="s">
        <v>46</v>
      </c>
      <c r="D19" s="143"/>
      <c r="E19" s="143"/>
      <c r="F19" s="143">
        <v>75</v>
      </c>
      <c r="G19" s="42">
        <f t="shared" ref="G19:R19" si="0">SUM(G16:G18)</f>
        <v>7.42</v>
      </c>
      <c r="H19" s="42">
        <f t="shared" si="0"/>
        <v>14.42</v>
      </c>
      <c r="I19" s="42">
        <f t="shared" si="0"/>
        <v>0.54</v>
      </c>
      <c r="J19" s="42">
        <f t="shared" si="0"/>
        <v>162.88999999999999</v>
      </c>
      <c r="K19" s="42">
        <f t="shared" si="0"/>
        <v>1227.5</v>
      </c>
      <c r="L19" s="42">
        <f t="shared" si="0"/>
        <v>16.399999999999999</v>
      </c>
      <c r="M19" s="42">
        <f t="shared" si="0"/>
        <v>137.5</v>
      </c>
      <c r="N19" s="42">
        <f t="shared" si="0"/>
        <v>5.5</v>
      </c>
      <c r="O19" s="42">
        <f t="shared" si="0"/>
        <v>0</v>
      </c>
      <c r="P19" s="42">
        <f t="shared" si="0"/>
        <v>0</v>
      </c>
      <c r="Q19" s="42">
        <f t="shared" si="0"/>
        <v>918.48</v>
      </c>
      <c r="R19" s="42">
        <f t="shared" si="0"/>
        <v>9.1847999999999992</v>
      </c>
      <c r="S19" s="140"/>
      <c r="T19" s="140"/>
    </row>
    <row r="20" spans="1:20">
      <c r="A20" s="16"/>
      <c r="B20" s="16" t="s">
        <v>76</v>
      </c>
      <c r="C20" s="16"/>
      <c r="D20" s="16"/>
      <c r="E20" s="16"/>
      <c r="F20" s="16"/>
      <c r="G20" s="105">
        <f>G16+G15+G14+G10</f>
        <v>7.93</v>
      </c>
      <c r="H20" s="105">
        <f>H16+H15+H14+H10</f>
        <v>14.959999999999999</v>
      </c>
      <c r="I20" s="105">
        <f>I16+I15+I14+I10</f>
        <v>130.57</v>
      </c>
      <c r="J20" s="105">
        <f>J16+J15+J14+J10</f>
        <v>651.78</v>
      </c>
      <c r="K20" s="105">
        <f>K16+K15+K14+K10</f>
        <v>590</v>
      </c>
      <c r="L20" s="105" t="e">
        <f>L19+#REF!+L14+L10</f>
        <v>#REF!</v>
      </c>
      <c r="M20" s="105" t="e">
        <f>M19+#REF!+M14+M10</f>
        <v>#REF!</v>
      </c>
      <c r="N20" s="127" t="e">
        <f>N19+#REF!+N14+N10</f>
        <v>#REF!</v>
      </c>
      <c r="O20" s="105" t="e">
        <f>O19+#REF!+O14+O10</f>
        <v>#REF!</v>
      </c>
      <c r="P20" s="105" t="e">
        <f>P19+#REF!+P14+P10</f>
        <v>#REF!</v>
      </c>
      <c r="Q20" s="105" t="e">
        <f>Q19+#REF!+Q14+Q10</f>
        <v>#REF!</v>
      </c>
      <c r="R20" s="127" t="e">
        <f>R19+#REF!+R14+R10</f>
        <v>#REF!</v>
      </c>
      <c r="S20" s="140"/>
      <c r="T20" s="140"/>
    </row>
    <row r="21" spans="1:20">
      <c r="S21" s="189"/>
    </row>
  </sheetData>
  <mergeCells count="19">
    <mergeCell ref="A11:A14"/>
    <mergeCell ref="B11:B13"/>
    <mergeCell ref="B5:B7"/>
    <mergeCell ref="H1:H3"/>
    <mergeCell ref="I1:I3"/>
    <mergeCell ref="A1:A3"/>
    <mergeCell ref="C1:C3"/>
    <mergeCell ref="D1:D3"/>
    <mergeCell ref="E1:E3"/>
    <mergeCell ref="M1:R1"/>
    <mergeCell ref="M2:N2"/>
    <mergeCell ref="O2:P2"/>
    <mergeCell ref="Q2:R2"/>
    <mergeCell ref="A5:A10"/>
    <mergeCell ref="F1:F3"/>
    <mergeCell ref="G1:G3"/>
    <mergeCell ref="B1:B3"/>
    <mergeCell ref="J1:J3"/>
    <mergeCell ref="K1:L2"/>
  </mergeCells>
  <pageMargins left="0.7" right="0.7" top="0.75" bottom="0.75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T38"/>
  <sheetViews>
    <sheetView topLeftCell="A19" workbookViewId="0">
      <selection activeCell="X30" sqref="X30"/>
    </sheetView>
  </sheetViews>
  <sheetFormatPr defaultRowHeight="12.75"/>
  <cols>
    <col min="1" max="1" width="6.85546875" style="16" customWidth="1"/>
    <col min="2" max="2" width="15.7109375" style="16" customWidth="1"/>
    <col min="3" max="3" width="16.42578125" style="16" customWidth="1"/>
    <col min="4" max="4" width="5.7109375" style="16" customWidth="1"/>
    <col min="5" max="5" width="4.5703125" style="16" customWidth="1"/>
    <col min="6" max="6" width="6" style="16" customWidth="1"/>
    <col min="7" max="7" width="7.28515625" style="16" customWidth="1"/>
    <col min="8" max="8" width="6.42578125" style="16" customWidth="1"/>
    <col min="9" max="9" width="5.42578125" style="16" customWidth="1"/>
    <col min="10" max="10" width="6.140625" style="16" customWidth="1"/>
    <col min="11" max="11" width="5.85546875" style="16" customWidth="1"/>
    <col min="12" max="12" width="5.42578125" style="16" customWidth="1"/>
    <col min="13" max="13" width="5.28515625" style="16" customWidth="1"/>
    <col min="14" max="14" width="5.42578125" style="110" customWidth="1"/>
    <col min="15" max="15" width="5.7109375" style="16" customWidth="1"/>
    <col min="16" max="16" width="5.85546875" style="110" customWidth="1"/>
    <col min="17" max="17" width="5.140625" style="16" customWidth="1"/>
    <col min="18" max="18" width="6.42578125" style="110" customWidth="1"/>
    <col min="19" max="19" width="8.140625" style="16" customWidth="1"/>
    <col min="20" max="20" width="7.5703125" style="16" customWidth="1"/>
    <col min="21" max="16384" width="9.140625" style="16"/>
  </cols>
  <sheetData>
    <row r="2" spans="1:20" s="18" customFormat="1" ht="15" customHeight="1">
      <c r="A2" s="286" t="s">
        <v>47</v>
      </c>
      <c r="B2" s="20" t="s">
        <v>0</v>
      </c>
      <c r="C2" s="286" t="s">
        <v>1</v>
      </c>
      <c r="D2" s="286" t="s">
        <v>2</v>
      </c>
      <c r="E2" s="286" t="s">
        <v>3</v>
      </c>
      <c r="F2" s="286" t="s">
        <v>4</v>
      </c>
      <c r="G2" s="286" t="s">
        <v>5</v>
      </c>
      <c r="H2" s="286" t="s">
        <v>6</v>
      </c>
      <c r="I2" s="286" t="s">
        <v>7</v>
      </c>
      <c r="J2" s="286" t="s">
        <v>8</v>
      </c>
      <c r="K2" s="286" t="s">
        <v>68</v>
      </c>
      <c r="L2" s="286"/>
      <c r="M2" s="287" t="s">
        <v>69</v>
      </c>
      <c r="N2" s="287"/>
      <c r="O2" s="287"/>
      <c r="P2" s="287"/>
      <c r="Q2" s="287"/>
      <c r="R2" s="287"/>
      <c r="S2" s="146"/>
      <c r="T2" s="146"/>
    </row>
    <row r="3" spans="1:20" s="18" customFormat="1" ht="65.25" customHeight="1">
      <c r="A3" s="286"/>
      <c r="B3" s="20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8" t="s">
        <v>70</v>
      </c>
      <c r="N3" s="288"/>
      <c r="O3" s="286" t="s">
        <v>71</v>
      </c>
      <c r="P3" s="286"/>
      <c r="Q3" s="286" t="s">
        <v>72</v>
      </c>
      <c r="R3" s="286"/>
      <c r="S3" s="140"/>
      <c r="T3" s="140"/>
    </row>
    <row r="4" spans="1:20" s="18" customFormat="1" ht="42" customHeight="1">
      <c r="A4" s="286"/>
      <c r="B4" s="20"/>
      <c r="C4" s="286"/>
      <c r="D4" s="286"/>
      <c r="E4" s="286"/>
      <c r="F4" s="286"/>
      <c r="G4" s="286"/>
      <c r="H4" s="286"/>
      <c r="I4" s="286"/>
      <c r="J4" s="286"/>
      <c r="K4" s="145" t="s">
        <v>48</v>
      </c>
      <c r="L4" s="92" t="s">
        <v>73</v>
      </c>
      <c r="M4" s="145" t="s">
        <v>48</v>
      </c>
      <c r="N4" s="92" t="s">
        <v>73</v>
      </c>
      <c r="O4" s="145" t="s">
        <v>48</v>
      </c>
      <c r="P4" s="93" t="s">
        <v>73</v>
      </c>
      <c r="Q4" s="145" t="s">
        <v>48</v>
      </c>
      <c r="R4" s="92" t="s">
        <v>73</v>
      </c>
      <c r="S4" s="140"/>
      <c r="T4" s="140"/>
    </row>
    <row r="5" spans="1:20" s="18" customFormat="1" ht="30.75" customHeight="1">
      <c r="A5" s="145"/>
      <c r="B5" s="290" t="s">
        <v>77</v>
      </c>
      <c r="C5" s="17" t="s">
        <v>78</v>
      </c>
      <c r="D5" s="17">
        <v>99.6</v>
      </c>
      <c r="E5" s="17">
        <v>79</v>
      </c>
      <c r="F5" s="145"/>
      <c r="G5" s="145">
        <v>1.4</v>
      </c>
      <c r="H5" s="145"/>
      <c r="I5" s="145">
        <v>3.7</v>
      </c>
      <c r="J5" s="145">
        <v>21.3</v>
      </c>
      <c r="K5" s="145">
        <v>25</v>
      </c>
      <c r="L5" s="93">
        <f>D5*K5/1000</f>
        <v>2.4900000000000002</v>
      </c>
      <c r="M5" s="145"/>
      <c r="N5" s="93">
        <f>D5*M5/1000</f>
        <v>0</v>
      </c>
      <c r="O5" s="146">
        <v>17.7</v>
      </c>
      <c r="P5" s="93">
        <f>D5*O5/1000</f>
        <v>1.7629199999999998</v>
      </c>
      <c r="Q5" s="146"/>
      <c r="R5" s="92">
        <f>D5*Q5/1000</f>
        <v>0</v>
      </c>
      <c r="S5" s="148"/>
      <c r="T5" s="148"/>
    </row>
    <row r="6" spans="1:20" s="18" customFormat="1" ht="24" customHeight="1">
      <c r="A6" s="145"/>
      <c r="B6" s="290"/>
      <c r="C6" s="17" t="s">
        <v>79</v>
      </c>
      <c r="D6" s="17">
        <v>12.5</v>
      </c>
      <c r="E6" s="17">
        <v>10</v>
      </c>
      <c r="F6" s="145"/>
      <c r="G6" s="145">
        <v>0.14000000000000001</v>
      </c>
      <c r="H6" s="145"/>
      <c r="I6" s="145">
        <v>0.91</v>
      </c>
      <c r="J6" s="145">
        <v>4.0999999999999996</v>
      </c>
      <c r="K6" s="145">
        <v>30</v>
      </c>
      <c r="L6" s="93">
        <f>D6*K6/1000</f>
        <v>0.375</v>
      </c>
      <c r="M6" s="145"/>
      <c r="N6" s="93">
        <f>D6*M6/1000</f>
        <v>0</v>
      </c>
      <c r="O6" s="146">
        <v>22.75</v>
      </c>
      <c r="P6" s="93">
        <f>D6*O6/1000</f>
        <v>0.28437499999999999</v>
      </c>
      <c r="Q6" s="146"/>
      <c r="R6" s="92">
        <f>D6*Q6/1000</f>
        <v>0</v>
      </c>
      <c r="S6" s="148"/>
      <c r="T6" s="148"/>
    </row>
    <row r="7" spans="1:20" s="18" customFormat="1" ht="15.75" customHeight="1">
      <c r="A7" s="145"/>
      <c r="B7" s="20"/>
      <c r="C7" s="17" t="s">
        <v>80</v>
      </c>
      <c r="D7" s="17">
        <v>12.5</v>
      </c>
      <c r="E7" s="17">
        <v>10</v>
      </c>
      <c r="F7" s="145"/>
      <c r="G7" s="145">
        <v>0.1</v>
      </c>
      <c r="H7" s="145"/>
      <c r="I7" s="145">
        <v>0.7</v>
      </c>
      <c r="J7" s="145">
        <v>3.4</v>
      </c>
      <c r="K7" s="145">
        <v>35</v>
      </c>
      <c r="L7" s="93">
        <f>D7*K7/1000</f>
        <v>0.4375</v>
      </c>
      <c r="M7" s="145"/>
      <c r="N7" s="93">
        <f>D7*M7/1000</f>
        <v>0</v>
      </c>
      <c r="O7" s="146">
        <v>19.5</v>
      </c>
      <c r="P7" s="93">
        <f>D7*O7/1000</f>
        <v>0.24374999999999999</v>
      </c>
      <c r="Q7" s="146"/>
      <c r="R7" s="92">
        <f>D7*Q7/1000</f>
        <v>0</v>
      </c>
      <c r="S7" s="20"/>
      <c r="T7" s="20"/>
    </row>
    <row r="8" spans="1:20" s="18" customFormat="1" ht="15.75" customHeight="1">
      <c r="A8" s="145"/>
      <c r="B8" s="20"/>
      <c r="C8" s="17" t="s">
        <v>81</v>
      </c>
      <c r="D8" s="17">
        <v>5</v>
      </c>
      <c r="E8" s="17">
        <v>5</v>
      </c>
      <c r="F8" s="145"/>
      <c r="G8" s="145"/>
      <c r="H8" s="145"/>
      <c r="I8" s="145">
        <v>4.9000000000000004</v>
      </c>
      <c r="J8" s="145">
        <v>18.899999999999999</v>
      </c>
      <c r="K8" s="145">
        <v>80</v>
      </c>
      <c r="L8" s="93">
        <f>D8*K8/1000</f>
        <v>0.4</v>
      </c>
      <c r="M8" s="145">
        <v>51.92</v>
      </c>
      <c r="N8" s="93">
        <f>D8*M8/1000</f>
        <v>0.2596</v>
      </c>
      <c r="O8" s="146"/>
      <c r="P8" s="93">
        <f>D8*O8/1000</f>
        <v>0</v>
      </c>
      <c r="Q8" s="146"/>
      <c r="R8" s="92">
        <f>D8*Q8/1000</f>
        <v>0</v>
      </c>
      <c r="S8" s="20"/>
      <c r="T8" s="20"/>
    </row>
    <row r="9" spans="1:20" s="18" customFormat="1" ht="15.75" customHeight="1">
      <c r="A9" s="145"/>
      <c r="B9" s="20"/>
      <c r="C9" s="17" t="s">
        <v>82</v>
      </c>
      <c r="D9" s="17">
        <v>5</v>
      </c>
      <c r="E9" s="17">
        <v>5</v>
      </c>
      <c r="F9" s="145"/>
      <c r="G9" s="145"/>
      <c r="H9" s="145">
        <v>4.99</v>
      </c>
      <c r="I9" s="145"/>
      <c r="J9" s="145">
        <v>44.9</v>
      </c>
      <c r="K9" s="145">
        <v>140</v>
      </c>
      <c r="L9" s="93">
        <f>D9*K9/1000</f>
        <v>0.7</v>
      </c>
      <c r="M9" s="145">
        <v>81.88</v>
      </c>
      <c r="N9" s="93">
        <f>D9*M9/1000</f>
        <v>0.40939999999999999</v>
      </c>
      <c r="O9" s="19"/>
      <c r="P9" s="93">
        <f>D9*O9/1000</f>
        <v>0</v>
      </c>
      <c r="Q9" s="19"/>
      <c r="R9" s="92">
        <f>D9*Q9/1000</f>
        <v>0</v>
      </c>
      <c r="S9" s="20"/>
      <c r="T9" s="20"/>
    </row>
    <row r="10" spans="1:20" s="18" customFormat="1" ht="15.75" customHeight="1">
      <c r="A10" s="145"/>
      <c r="B10" s="20"/>
      <c r="C10" s="146" t="s">
        <v>46</v>
      </c>
      <c r="D10" s="146"/>
      <c r="E10" s="146"/>
      <c r="F10" s="146">
        <v>100</v>
      </c>
      <c r="G10" s="94">
        <f>SUM(G5:G9)</f>
        <v>1.6400000000000001</v>
      </c>
      <c r="H10" s="94">
        <f t="shared" ref="H10:R10" si="0">SUM(H5:H9)</f>
        <v>4.99</v>
      </c>
      <c r="I10" s="94">
        <f t="shared" si="0"/>
        <v>10.210000000000001</v>
      </c>
      <c r="J10" s="94">
        <f t="shared" si="0"/>
        <v>92.6</v>
      </c>
      <c r="K10" s="94"/>
      <c r="L10" s="95">
        <f t="shared" si="0"/>
        <v>4.4024999999999999</v>
      </c>
      <c r="M10" s="96"/>
      <c r="N10" s="95">
        <f t="shared" si="0"/>
        <v>0.66900000000000004</v>
      </c>
      <c r="O10" s="96"/>
      <c r="P10" s="95">
        <f t="shared" si="0"/>
        <v>2.2910449999999996</v>
      </c>
      <c r="Q10" s="96"/>
      <c r="R10" s="95">
        <f t="shared" si="0"/>
        <v>0</v>
      </c>
      <c r="S10" s="20"/>
      <c r="T10" s="20"/>
    </row>
    <row r="11" spans="1:20">
      <c r="L11" s="110"/>
    </row>
    <row r="12" spans="1:20" ht="22.5" customHeight="1">
      <c r="A12" s="86" t="s">
        <v>139</v>
      </c>
      <c r="B12" s="114" t="s">
        <v>140</v>
      </c>
      <c r="C12" s="87" t="s">
        <v>34</v>
      </c>
      <c r="D12" s="88">
        <v>66.7</v>
      </c>
      <c r="E12" s="88">
        <v>48</v>
      </c>
      <c r="F12" s="88"/>
      <c r="G12" s="89">
        <v>1.33</v>
      </c>
      <c r="H12" s="89">
        <v>0.19</v>
      </c>
      <c r="I12" s="89">
        <v>8.1999999999999993</v>
      </c>
      <c r="J12" s="89">
        <v>38.42</v>
      </c>
      <c r="K12" s="89">
        <v>25</v>
      </c>
      <c r="L12" s="110">
        <f>D12*K12/1000</f>
        <v>1.6675</v>
      </c>
      <c r="N12" s="110">
        <f>D12*M12/1000</f>
        <v>0</v>
      </c>
      <c r="O12" s="16">
        <v>18.5</v>
      </c>
      <c r="P12" s="110">
        <f>D12*O12/1000</f>
        <v>1.2339500000000001</v>
      </c>
      <c r="R12" s="110">
        <f>D12*Q12/1000</f>
        <v>0</v>
      </c>
      <c r="S12" s="114"/>
      <c r="T12" s="114"/>
    </row>
    <row r="13" spans="1:20" ht="30" customHeight="1">
      <c r="A13" s="86"/>
      <c r="B13" s="114"/>
      <c r="C13" s="87" t="s">
        <v>141</v>
      </c>
      <c r="D13" s="88">
        <v>20.5</v>
      </c>
      <c r="E13" s="88">
        <v>20</v>
      </c>
      <c r="F13" s="88"/>
      <c r="G13" s="89">
        <v>4.5999999999999996</v>
      </c>
      <c r="H13" s="89">
        <v>0.3</v>
      </c>
      <c r="I13" s="89">
        <v>10.199999999999999</v>
      </c>
      <c r="J13" s="89">
        <v>62.8</v>
      </c>
      <c r="K13" s="89">
        <v>34</v>
      </c>
      <c r="L13" s="110">
        <f t="shared" ref="L13:L34" si="1">D13*K13/1000</f>
        <v>0.69699999999999995</v>
      </c>
      <c r="N13" s="110">
        <f t="shared" ref="N13:N34" si="2">D13*M13/1000</f>
        <v>0</v>
      </c>
      <c r="O13" s="16">
        <v>28</v>
      </c>
      <c r="P13" s="110">
        <f t="shared" ref="P13:P34" si="3">D13*O13/1000</f>
        <v>0.57399999999999995</v>
      </c>
      <c r="R13" s="110">
        <f t="shared" ref="R13:R34" si="4">D13*Q13/1000</f>
        <v>0</v>
      </c>
      <c r="S13" s="114"/>
      <c r="T13" s="114"/>
    </row>
    <row r="14" spans="1:20" ht="21" customHeight="1">
      <c r="A14" s="86"/>
      <c r="B14" s="106"/>
      <c r="C14" s="87" t="s">
        <v>38</v>
      </c>
      <c r="D14" s="88">
        <v>12</v>
      </c>
      <c r="E14" s="88">
        <v>10.8</v>
      </c>
      <c r="F14" s="88"/>
      <c r="G14" s="89">
        <v>0.16800000000000001</v>
      </c>
      <c r="H14" s="89">
        <v>0.9</v>
      </c>
      <c r="I14" s="89">
        <v>0.81</v>
      </c>
      <c r="J14" s="89">
        <v>4.13</v>
      </c>
      <c r="K14" s="89">
        <v>30</v>
      </c>
      <c r="L14" s="110">
        <f t="shared" si="1"/>
        <v>0.36</v>
      </c>
      <c r="N14" s="110">
        <f t="shared" si="2"/>
        <v>0</v>
      </c>
      <c r="O14" s="16">
        <v>22.75</v>
      </c>
      <c r="P14" s="110">
        <f t="shared" si="3"/>
        <v>0.27300000000000002</v>
      </c>
      <c r="R14" s="110">
        <f t="shared" si="4"/>
        <v>0</v>
      </c>
      <c r="S14" s="106"/>
      <c r="T14" s="106"/>
    </row>
    <row r="15" spans="1:20" ht="21" customHeight="1">
      <c r="A15" s="86"/>
      <c r="B15" s="106"/>
      <c r="C15" s="87" t="s">
        <v>14</v>
      </c>
      <c r="D15" s="88">
        <v>12.5</v>
      </c>
      <c r="E15" s="88">
        <v>10.8</v>
      </c>
      <c r="F15" s="88"/>
      <c r="G15" s="89">
        <v>0.16</v>
      </c>
      <c r="H15" s="89">
        <v>0.01</v>
      </c>
      <c r="I15" s="89">
        <v>0.84</v>
      </c>
      <c r="J15" s="89">
        <v>3.4</v>
      </c>
      <c r="K15" s="89">
        <v>35</v>
      </c>
      <c r="L15" s="110">
        <f t="shared" si="1"/>
        <v>0.4375</v>
      </c>
      <c r="N15" s="110">
        <f t="shared" si="2"/>
        <v>0</v>
      </c>
      <c r="O15" s="16">
        <v>19.5</v>
      </c>
      <c r="P15" s="110">
        <f t="shared" si="3"/>
        <v>0.24374999999999999</v>
      </c>
      <c r="R15" s="110">
        <f t="shared" si="4"/>
        <v>0</v>
      </c>
      <c r="S15" s="106"/>
      <c r="T15" s="106"/>
    </row>
    <row r="16" spans="1:20" ht="18" customHeight="1">
      <c r="A16" s="86"/>
      <c r="B16" s="106"/>
      <c r="C16" s="87" t="s">
        <v>11</v>
      </c>
      <c r="D16" s="88">
        <v>5</v>
      </c>
      <c r="E16" s="88">
        <v>5</v>
      </c>
      <c r="F16" s="88"/>
      <c r="G16" s="89">
        <v>0.04</v>
      </c>
      <c r="H16" s="89">
        <v>3.63</v>
      </c>
      <c r="I16" s="89">
        <v>0.13</v>
      </c>
      <c r="J16" s="89">
        <v>33.049999999999997</v>
      </c>
      <c r="K16" s="89">
        <v>530</v>
      </c>
      <c r="L16" s="110">
        <f t="shared" si="1"/>
        <v>2.65</v>
      </c>
      <c r="N16" s="110">
        <f t="shared" si="2"/>
        <v>0</v>
      </c>
      <c r="P16" s="110">
        <f t="shared" si="3"/>
        <v>0</v>
      </c>
      <c r="Q16" s="16">
        <v>253.4</v>
      </c>
      <c r="R16" s="110">
        <f t="shared" si="4"/>
        <v>1.2669999999999999</v>
      </c>
      <c r="S16" s="106"/>
      <c r="T16" s="106"/>
    </row>
    <row r="17" spans="1:20" ht="21" customHeight="1">
      <c r="A17" s="86"/>
      <c r="B17" s="106"/>
      <c r="C17" s="87" t="s">
        <v>131</v>
      </c>
      <c r="D17" s="88">
        <v>0.17499999999999999</v>
      </c>
      <c r="E17" s="88">
        <v>0.17499999999999999</v>
      </c>
      <c r="F17" s="88"/>
      <c r="G17" s="89">
        <v>0.7</v>
      </c>
      <c r="H17" s="89">
        <v>0.2</v>
      </c>
      <c r="I17" s="89" t="s">
        <v>12</v>
      </c>
      <c r="J17" s="89">
        <v>5</v>
      </c>
      <c r="K17" s="89">
        <v>0</v>
      </c>
      <c r="L17" s="110">
        <f t="shared" si="1"/>
        <v>0</v>
      </c>
      <c r="N17" s="110">
        <f t="shared" si="2"/>
        <v>0</v>
      </c>
      <c r="P17" s="110">
        <f t="shared" si="3"/>
        <v>0</v>
      </c>
      <c r="Q17" s="16">
        <v>188</v>
      </c>
      <c r="R17" s="110">
        <f t="shared" si="4"/>
        <v>3.2899999999999999E-2</v>
      </c>
      <c r="S17" s="106"/>
      <c r="T17" s="106"/>
    </row>
    <row r="18" spans="1:20" ht="15.75" customHeight="1">
      <c r="A18" s="86"/>
      <c r="B18" s="106"/>
      <c r="C18" s="87" t="s">
        <v>10</v>
      </c>
      <c r="D18" s="88">
        <v>1</v>
      </c>
      <c r="E18" s="88"/>
      <c r="F18" s="88"/>
      <c r="G18" s="89" t="s">
        <v>12</v>
      </c>
      <c r="H18" s="89" t="s">
        <v>12</v>
      </c>
      <c r="I18" s="89" t="s">
        <v>12</v>
      </c>
      <c r="J18" s="89" t="s">
        <v>12</v>
      </c>
      <c r="K18" s="89">
        <v>16</v>
      </c>
      <c r="L18" s="110">
        <f t="shared" si="1"/>
        <v>1.6E-2</v>
      </c>
      <c r="M18" s="16">
        <v>10.06</v>
      </c>
      <c r="N18" s="110">
        <f t="shared" si="2"/>
        <v>1.0060000000000001E-2</v>
      </c>
      <c r="P18" s="110">
        <f t="shared" si="3"/>
        <v>0</v>
      </c>
      <c r="R18" s="110">
        <f t="shared" si="4"/>
        <v>0</v>
      </c>
      <c r="S18" s="106"/>
      <c r="T18" s="106"/>
    </row>
    <row r="19" spans="1:20" ht="15" customHeight="1">
      <c r="A19" s="86"/>
      <c r="B19" s="106"/>
      <c r="C19" s="87" t="s">
        <v>142</v>
      </c>
      <c r="D19" s="88">
        <v>52</v>
      </c>
      <c r="E19" s="88">
        <v>36</v>
      </c>
      <c r="F19" s="88"/>
      <c r="G19" s="89">
        <v>9.7200000000000006</v>
      </c>
      <c r="H19" s="89">
        <v>6.03</v>
      </c>
      <c r="I19" s="89">
        <v>0.18</v>
      </c>
      <c r="J19" s="89">
        <v>68.52</v>
      </c>
      <c r="K19" s="89">
        <v>200</v>
      </c>
      <c r="L19" s="110">
        <f t="shared" si="1"/>
        <v>10.4</v>
      </c>
      <c r="N19" s="110">
        <f t="shared" si="2"/>
        <v>0</v>
      </c>
      <c r="P19" s="110">
        <f t="shared" si="3"/>
        <v>0</v>
      </c>
      <c r="Q19" s="16">
        <v>132.19999999999999</v>
      </c>
      <c r="R19" s="110">
        <f t="shared" si="4"/>
        <v>6.8743999999999996</v>
      </c>
      <c r="S19" s="106"/>
      <c r="T19" s="106"/>
    </row>
    <row r="20" spans="1:20" ht="21" customHeight="1">
      <c r="A20" s="86"/>
      <c r="B20" s="106"/>
      <c r="C20" s="87"/>
      <c r="D20" s="88"/>
      <c r="E20" s="88"/>
      <c r="F20" s="88" t="s">
        <v>110</v>
      </c>
      <c r="G20" s="90">
        <f>SUM(G12:G19)</f>
        <v>16.718</v>
      </c>
      <c r="H20" s="90">
        <f t="shared" ref="H20:R20" si="5">SUM(H12:H19)</f>
        <v>11.260000000000002</v>
      </c>
      <c r="I20" s="90">
        <f t="shared" si="5"/>
        <v>20.359999999999996</v>
      </c>
      <c r="J20" s="90">
        <f t="shared" si="5"/>
        <v>215.32</v>
      </c>
      <c r="K20" s="90">
        <f t="shared" si="5"/>
        <v>870</v>
      </c>
      <c r="L20" s="111">
        <f t="shared" si="5"/>
        <v>16.228000000000002</v>
      </c>
      <c r="M20" s="90">
        <f t="shared" si="5"/>
        <v>10.06</v>
      </c>
      <c r="N20" s="111">
        <f t="shared" si="5"/>
        <v>1.0060000000000001E-2</v>
      </c>
      <c r="O20" s="90">
        <f t="shared" si="5"/>
        <v>88.75</v>
      </c>
      <c r="P20" s="111">
        <f t="shared" si="5"/>
        <v>2.3247</v>
      </c>
      <c r="Q20" s="90">
        <f t="shared" si="5"/>
        <v>573.59999999999991</v>
      </c>
      <c r="R20" s="111">
        <f t="shared" si="5"/>
        <v>8.1742999999999988</v>
      </c>
      <c r="S20" s="106"/>
      <c r="T20" s="106"/>
    </row>
    <row r="21" spans="1:20" ht="13.5">
      <c r="A21" s="4"/>
      <c r="B21" s="289" t="s">
        <v>174</v>
      </c>
      <c r="C21" s="147" t="s">
        <v>97</v>
      </c>
      <c r="D21" s="147">
        <v>38.74</v>
      </c>
      <c r="E21" s="147"/>
      <c r="F21" s="109"/>
      <c r="G21" s="147">
        <v>3.81</v>
      </c>
      <c r="H21" s="23">
        <v>0.4</v>
      </c>
      <c r="I21" s="23">
        <v>25.48</v>
      </c>
      <c r="J21" s="23">
        <v>123.6</v>
      </c>
      <c r="K21" s="24">
        <v>40</v>
      </c>
      <c r="L21" s="110">
        <f t="shared" si="1"/>
        <v>1.5496000000000001</v>
      </c>
      <c r="M21" s="25">
        <v>22.39</v>
      </c>
      <c r="N21" s="110">
        <f t="shared" si="2"/>
        <v>0.86738860000000007</v>
      </c>
      <c r="P21" s="110">
        <f t="shared" si="3"/>
        <v>0</v>
      </c>
      <c r="R21" s="110">
        <f t="shared" si="4"/>
        <v>0</v>
      </c>
      <c r="S21" s="147"/>
      <c r="T21" s="147"/>
    </row>
    <row r="22" spans="1:20" ht="13.5">
      <c r="A22" s="4"/>
      <c r="B22" s="289"/>
      <c r="C22" s="147" t="s">
        <v>9</v>
      </c>
      <c r="D22" s="147">
        <v>20</v>
      </c>
      <c r="E22" s="147"/>
      <c r="F22" s="109"/>
      <c r="G22" s="147">
        <v>3.81</v>
      </c>
      <c r="H22" s="23">
        <v>0.4</v>
      </c>
      <c r="I22" s="23">
        <v>25.48</v>
      </c>
      <c r="J22" s="23">
        <v>123.6</v>
      </c>
      <c r="K22" s="24">
        <v>80</v>
      </c>
      <c r="L22" s="110">
        <f t="shared" si="1"/>
        <v>1.6</v>
      </c>
      <c r="M22" s="25">
        <v>44.46</v>
      </c>
      <c r="N22" s="110">
        <f t="shared" si="2"/>
        <v>0.88919999999999999</v>
      </c>
      <c r="P22" s="110">
        <f t="shared" si="3"/>
        <v>0</v>
      </c>
      <c r="R22" s="110">
        <f t="shared" si="4"/>
        <v>0</v>
      </c>
      <c r="S22" s="147"/>
      <c r="T22" s="147"/>
    </row>
    <row r="23" spans="1:20" ht="13.5">
      <c r="A23" s="4"/>
      <c r="B23" s="147"/>
      <c r="C23" s="147" t="s">
        <v>11</v>
      </c>
      <c r="D23" s="147">
        <v>1.68</v>
      </c>
      <c r="E23" s="147"/>
      <c r="F23" s="109"/>
      <c r="G23" s="147">
        <v>0.01</v>
      </c>
      <c r="H23" s="23">
        <v>1.22</v>
      </c>
      <c r="I23" s="23">
        <v>0.04</v>
      </c>
      <c r="J23" s="23">
        <v>11.1</v>
      </c>
      <c r="K23" s="24">
        <v>530</v>
      </c>
      <c r="L23" s="110">
        <f t="shared" si="1"/>
        <v>0.89039999999999997</v>
      </c>
      <c r="M23" s="25"/>
      <c r="N23" s="110">
        <f t="shared" si="2"/>
        <v>0</v>
      </c>
      <c r="P23" s="110">
        <f t="shared" si="3"/>
        <v>0</v>
      </c>
      <c r="Q23" s="16">
        <v>447.02</v>
      </c>
      <c r="R23" s="110">
        <f t="shared" si="4"/>
        <v>0.75099359999999993</v>
      </c>
      <c r="S23" s="147"/>
      <c r="T23" s="147"/>
    </row>
    <row r="24" spans="1:20" ht="13.5">
      <c r="A24" s="4"/>
      <c r="B24" s="147"/>
      <c r="C24" s="147" t="s">
        <v>24</v>
      </c>
      <c r="D24" s="147">
        <v>20</v>
      </c>
      <c r="E24" s="147"/>
      <c r="F24" s="109"/>
      <c r="G24" s="147">
        <v>2.54</v>
      </c>
      <c r="H24" s="23">
        <v>2.2999999999999998</v>
      </c>
      <c r="I24" s="23">
        <v>0.14000000000000001</v>
      </c>
      <c r="J24" s="23">
        <v>31.4</v>
      </c>
      <c r="K24" s="24">
        <v>137.5</v>
      </c>
      <c r="L24" s="110">
        <f t="shared" si="1"/>
        <v>2.75</v>
      </c>
      <c r="M24" s="25">
        <v>137.5</v>
      </c>
      <c r="N24" s="110">
        <f t="shared" si="2"/>
        <v>2.75</v>
      </c>
      <c r="P24" s="110">
        <f t="shared" si="3"/>
        <v>0</v>
      </c>
      <c r="R24" s="110">
        <f t="shared" si="4"/>
        <v>0</v>
      </c>
      <c r="S24" s="147"/>
      <c r="T24" s="147"/>
    </row>
    <row r="25" spans="1:20" ht="13.5">
      <c r="A25" s="4"/>
      <c r="B25" s="147"/>
      <c r="C25" s="147" t="s">
        <v>65</v>
      </c>
      <c r="D25" s="147">
        <v>0.05</v>
      </c>
      <c r="E25" s="147"/>
      <c r="F25" s="109"/>
      <c r="G25" s="147"/>
      <c r="H25" s="23"/>
      <c r="I25" s="23"/>
      <c r="J25" s="23"/>
      <c r="K25" s="24">
        <v>16</v>
      </c>
      <c r="L25" s="110">
        <f t="shared" si="1"/>
        <v>8.0000000000000004E-4</v>
      </c>
      <c r="M25" s="25">
        <v>9.5</v>
      </c>
      <c r="N25" s="110">
        <f t="shared" si="2"/>
        <v>4.7500000000000005E-4</v>
      </c>
      <c r="P25" s="110">
        <f t="shared" si="3"/>
        <v>0</v>
      </c>
      <c r="R25" s="110">
        <f t="shared" si="4"/>
        <v>0</v>
      </c>
      <c r="S25" s="147"/>
      <c r="T25" s="147"/>
    </row>
    <row r="26" spans="1:20" ht="13.5">
      <c r="A26" s="4"/>
      <c r="B26" s="147"/>
      <c r="C26" s="147" t="s">
        <v>86</v>
      </c>
      <c r="D26" s="147">
        <v>1.1000000000000001</v>
      </c>
      <c r="E26" s="147"/>
      <c r="F26" s="109"/>
      <c r="G26" s="147"/>
      <c r="H26" s="23"/>
      <c r="I26" s="23"/>
      <c r="J26" s="23"/>
      <c r="K26" s="24">
        <v>400</v>
      </c>
      <c r="L26" s="110">
        <f t="shared" si="1"/>
        <v>0.44000000000000006</v>
      </c>
      <c r="M26" s="25">
        <v>240</v>
      </c>
      <c r="N26" s="110">
        <f t="shared" si="2"/>
        <v>0.26400000000000001</v>
      </c>
      <c r="P26" s="110">
        <f t="shared" si="3"/>
        <v>0</v>
      </c>
      <c r="R26" s="110">
        <f t="shared" si="4"/>
        <v>0</v>
      </c>
      <c r="S26" s="147"/>
      <c r="T26" s="147"/>
    </row>
    <row r="27" spans="1:20" ht="13.5">
      <c r="A27" s="4"/>
      <c r="B27" s="147"/>
      <c r="C27" s="147" t="s">
        <v>175</v>
      </c>
      <c r="D27" s="147">
        <v>30</v>
      </c>
      <c r="E27" s="147"/>
      <c r="F27" s="109"/>
      <c r="G27" s="22">
        <v>2.08</v>
      </c>
      <c r="H27" s="22"/>
      <c r="I27" s="22">
        <v>19.59</v>
      </c>
      <c r="J27" s="22">
        <v>84.1</v>
      </c>
      <c r="K27" s="24">
        <v>157</v>
      </c>
      <c r="L27" s="110">
        <f t="shared" si="1"/>
        <v>4.71</v>
      </c>
      <c r="M27" s="25">
        <v>75</v>
      </c>
      <c r="N27" s="110">
        <f t="shared" si="2"/>
        <v>2.25</v>
      </c>
      <c r="P27" s="110">
        <f t="shared" si="3"/>
        <v>0</v>
      </c>
      <c r="R27" s="110">
        <f t="shared" si="4"/>
        <v>0</v>
      </c>
      <c r="S27" s="147"/>
      <c r="T27" s="147"/>
    </row>
    <row r="28" spans="1:20" ht="13.5">
      <c r="A28" s="4"/>
      <c r="B28" s="147"/>
      <c r="C28" s="147" t="s">
        <v>176</v>
      </c>
      <c r="D28" s="147">
        <v>0.25</v>
      </c>
      <c r="E28" s="147"/>
      <c r="F28" s="109"/>
      <c r="G28" s="147"/>
      <c r="H28" s="23">
        <v>0.24</v>
      </c>
      <c r="I28" s="23"/>
      <c r="J28" s="23">
        <v>2.25</v>
      </c>
      <c r="K28" s="24">
        <v>140</v>
      </c>
      <c r="L28" s="110">
        <f t="shared" si="1"/>
        <v>3.5000000000000003E-2</v>
      </c>
      <c r="M28" s="25">
        <v>57.58</v>
      </c>
      <c r="N28" s="110">
        <f t="shared" si="2"/>
        <v>1.4395E-2</v>
      </c>
      <c r="P28" s="110">
        <f t="shared" si="3"/>
        <v>0</v>
      </c>
      <c r="R28" s="110">
        <f t="shared" si="4"/>
        <v>0</v>
      </c>
      <c r="S28" s="147"/>
      <c r="T28" s="147"/>
    </row>
    <row r="29" spans="1:20" ht="13.5">
      <c r="A29" s="4"/>
      <c r="B29" s="147"/>
      <c r="C29" s="147" t="s">
        <v>45</v>
      </c>
      <c r="D29" s="147">
        <v>75</v>
      </c>
      <c r="E29" s="147"/>
      <c r="F29" s="109"/>
      <c r="G29" s="147" t="s">
        <v>12</v>
      </c>
      <c r="H29" s="23" t="s">
        <v>12</v>
      </c>
      <c r="I29" s="23" t="s">
        <v>12</v>
      </c>
      <c r="J29" s="23" t="s">
        <v>12</v>
      </c>
      <c r="K29" s="24"/>
      <c r="L29" s="110">
        <f t="shared" si="1"/>
        <v>0</v>
      </c>
      <c r="M29" s="25"/>
      <c r="N29" s="110">
        <f t="shared" si="2"/>
        <v>0</v>
      </c>
      <c r="P29" s="110">
        <f t="shared" si="3"/>
        <v>0</v>
      </c>
      <c r="R29" s="110">
        <f t="shared" si="4"/>
        <v>0</v>
      </c>
      <c r="S29" s="147"/>
      <c r="T29" s="147"/>
    </row>
    <row r="30" spans="1:20" ht="13.5">
      <c r="A30" s="4"/>
      <c r="B30" s="147"/>
      <c r="C30" s="147" t="s">
        <v>50</v>
      </c>
      <c r="D30" s="147"/>
      <c r="E30" s="147"/>
      <c r="F30" s="109"/>
      <c r="G30" s="112">
        <f t="shared" ref="G30:L30" si="6">SUM(G21:G29)</f>
        <v>12.25</v>
      </c>
      <c r="H30" s="112">
        <f t="shared" si="6"/>
        <v>4.5600000000000005</v>
      </c>
      <c r="I30" s="112">
        <f t="shared" si="6"/>
        <v>70.73</v>
      </c>
      <c r="J30" s="112">
        <f t="shared" si="6"/>
        <v>376.04999999999995</v>
      </c>
      <c r="K30" s="112">
        <f t="shared" si="6"/>
        <v>1500.5</v>
      </c>
      <c r="L30" s="113">
        <f t="shared" si="6"/>
        <v>11.9758</v>
      </c>
      <c r="M30" s="112"/>
      <c r="N30" s="113">
        <f t="shared" ref="N30:R30" si="7">SUM(N21:N29)</f>
        <v>7.035458600000001</v>
      </c>
      <c r="O30" s="112">
        <f t="shared" si="7"/>
        <v>0</v>
      </c>
      <c r="P30" s="113">
        <f t="shared" si="7"/>
        <v>0</v>
      </c>
      <c r="Q30" s="112">
        <f t="shared" si="7"/>
        <v>447.02</v>
      </c>
      <c r="R30" s="113">
        <f t="shared" si="7"/>
        <v>0.75099359999999993</v>
      </c>
      <c r="S30" s="147"/>
      <c r="T30" s="147"/>
    </row>
    <row r="31" spans="1:20">
      <c r="A31" s="3">
        <v>944</v>
      </c>
      <c r="B31" s="9" t="s">
        <v>22</v>
      </c>
      <c r="C31" s="8" t="s">
        <v>21</v>
      </c>
      <c r="D31" s="3">
        <v>1</v>
      </c>
      <c r="E31" s="3">
        <v>1</v>
      </c>
      <c r="F31" s="6"/>
      <c r="G31" s="1"/>
      <c r="H31" s="1" t="s">
        <v>12</v>
      </c>
      <c r="I31" s="1" t="s">
        <v>12</v>
      </c>
      <c r="J31" s="1" t="s">
        <v>12</v>
      </c>
      <c r="K31" s="1">
        <v>688</v>
      </c>
      <c r="L31" s="110">
        <f t="shared" si="1"/>
        <v>0.68799999999999994</v>
      </c>
      <c r="M31" s="2">
        <v>200</v>
      </c>
      <c r="N31" s="110">
        <f t="shared" si="2"/>
        <v>0.2</v>
      </c>
      <c r="P31" s="110">
        <f t="shared" si="3"/>
        <v>0</v>
      </c>
      <c r="R31" s="110">
        <f t="shared" si="4"/>
        <v>0</v>
      </c>
      <c r="S31" s="9"/>
      <c r="T31" s="9"/>
    </row>
    <row r="32" spans="1:20">
      <c r="A32" s="6"/>
      <c r="B32" s="10"/>
      <c r="C32" s="8" t="s">
        <v>9</v>
      </c>
      <c r="D32" s="3">
        <v>15</v>
      </c>
      <c r="E32" s="3">
        <v>15</v>
      </c>
      <c r="F32" s="1"/>
      <c r="G32" s="1">
        <v>1</v>
      </c>
      <c r="H32" s="1" t="s">
        <v>12</v>
      </c>
      <c r="I32" s="1">
        <v>14.9</v>
      </c>
      <c r="J32" s="1">
        <v>56.8</v>
      </c>
      <c r="K32" s="1">
        <v>80</v>
      </c>
      <c r="L32" s="110"/>
      <c r="M32" s="2">
        <v>44.46</v>
      </c>
      <c r="N32" s="110">
        <f t="shared" si="2"/>
        <v>0.66689999999999994</v>
      </c>
      <c r="P32" s="110">
        <f t="shared" si="3"/>
        <v>0</v>
      </c>
      <c r="R32" s="110">
        <f t="shared" si="4"/>
        <v>0</v>
      </c>
      <c r="S32" s="10"/>
      <c r="T32" s="10"/>
    </row>
    <row r="33" spans="1:20">
      <c r="A33" s="3"/>
      <c r="B33" s="9"/>
      <c r="C33" s="8"/>
      <c r="D33" s="3"/>
      <c r="E33" s="3"/>
      <c r="F33" s="1">
        <v>200</v>
      </c>
      <c r="G33" s="1">
        <f>SUM(G31:G32)</f>
        <v>1</v>
      </c>
      <c r="H33" s="1">
        <f t="shared" ref="H33:R33" si="8">SUM(H31:H32)</f>
        <v>0</v>
      </c>
      <c r="I33" s="1"/>
      <c r="J33" s="1"/>
      <c r="K33" s="1"/>
      <c r="L33" s="1"/>
      <c r="M33" s="1"/>
      <c r="N33" s="1"/>
      <c r="O33" s="1"/>
      <c r="P33" s="1">
        <f t="shared" si="8"/>
        <v>0</v>
      </c>
      <c r="Q33" s="1">
        <f t="shared" si="8"/>
        <v>0</v>
      </c>
      <c r="R33" s="1">
        <f t="shared" si="8"/>
        <v>0</v>
      </c>
      <c r="S33" s="9"/>
      <c r="T33" s="9"/>
    </row>
    <row r="34" spans="1:20" ht="15.75" customHeight="1">
      <c r="A34" s="143"/>
      <c r="B34" s="140" t="s">
        <v>30</v>
      </c>
      <c r="C34" s="135" t="s">
        <v>30</v>
      </c>
      <c r="D34" s="135">
        <v>40</v>
      </c>
      <c r="E34" s="135">
        <v>40</v>
      </c>
      <c r="F34" s="141">
        <v>40</v>
      </c>
      <c r="G34" s="135"/>
      <c r="H34" s="135">
        <v>1.2</v>
      </c>
      <c r="I34" s="135">
        <v>46</v>
      </c>
      <c r="J34" s="135">
        <v>167.2</v>
      </c>
      <c r="K34" s="141">
        <v>60</v>
      </c>
      <c r="L34" s="110">
        <f t="shared" si="1"/>
        <v>2.4</v>
      </c>
      <c r="M34" s="141">
        <v>54.8</v>
      </c>
      <c r="N34" s="110">
        <f t="shared" si="2"/>
        <v>2.1920000000000002</v>
      </c>
      <c r="O34" s="41"/>
      <c r="P34" s="110">
        <f t="shared" si="3"/>
        <v>0</v>
      </c>
      <c r="Q34" s="41"/>
      <c r="R34" s="110">
        <f t="shared" si="4"/>
        <v>0</v>
      </c>
      <c r="S34" s="140"/>
      <c r="T34" s="140"/>
    </row>
    <row r="35" spans="1:20" ht="13.5">
      <c r="A35" s="4"/>
      <c r="B35" s="13" t="s">
        <v>76</v>
      </c>
      <c r="C35" s="4"/>
      <c r="D35" s="4"/>
      <c r="E35" s="4"/>
      <c r="F35" s="5"/>
      <c r="G35" s="15">
        <f>G34+G33+G30+G20</f>
        <v>29.968</v>
      </c>
      <c r="H35" s="15">
        <f>H34+H33+H30+H20</f>
        <v>17.020000000000003</v>
      </c>
      <c r="I35" s="15">
        <f>I34+I33+I30+I20</f>
        <v>137.09</v>
      </c>
      <c r="J35" s="15">
        <f>J34+J33+J30+J20</f>
        <v>758.56999999999994</v>
      </c>
      <c r="K35" s="15">
        <f>K34+K33+K30+K20</f>
        <v>2430.5</v>
      </c>
      <c r="L35" s="15">
        <f t="shared" ref="L35:R35" si="9">L34+L33+L30+L20+L7</f>
        <v>31.0413</v>
      </c>
      <c r="M35" s="15">
        <f t="shared" si="9"/>
        <v>64.86</v>
      </c>
      <c r="N35" s="15">
        <f t="shared" si="9"/>
        <v>9.2375186000000014</v>
      </c>
      <c r="O35" s="15">
        <f t="shared" si="9"/>
        <v>108.25</v>
      </c>
      <c r="P35" s="15">
        <f t="shared" si="9"/>
        <v>2.5684499999999999</v>
      </c>
      <c r="Q35" s="15">
        <f t="shared" si="9"/>
        <v>1020.6199999999999</v>
      </c>
      <c r="R35" s="15">
        <f t="shared" si="9"/>
        <v>8.9252935999999981</v>
      </c>
      <c r="S35" s="13"/>
      <c r="T35" s="13"/>
    </row>
    <row r="36" spans="1:20">
      <c r="L36" s="110"/>
    </row>
    <row r="37" spans="1:20"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</row>
    <row r="38" spans="1:20" ht="15">
      <c r="G38" s="116"/>
      <c r="H38" s="116"/>
      <c r="I38" s="116"/>
      <c r="J38" s="116"/>
      <c r="K38" s="116"/>
      <c r="L38" s="116"/>
      <c r="M38" s="116"/>
      <c r="N38" s="130"/>
      <c r="O38" s="116"/>
      <c r="P38" s="116"/>
      <c r="Q38" s="116"/>
      <c r="R38" s="130"/>
      <c r="S38" s="118"/>
    </row>
  </sheetData>
  <mergeCells count="16">
    <mergeCell ref="B21:B22"/>
    <mergeCell ref="G2:G4"/>
    <mergeCell ref="H2:H4"/>
    <mergeCell ref="I2:I4"/>
    <mergeCell ref="J2:J4"/>
    <mergeCell ref="B5:B6"/>
    <mergeCell ref="M2:R2"/>
    <mergeCell ref="M3:N3"/>
    <mergeCell ref="O3:P3"/>
    <mergeCell ref="Q3:R3"/>
    <mergeCell ref="A2:A4"/>
    <mergeCell ref="C2:C4"/>
    <mergeCell ref="D2:D4"/>
    <mergeCell ref="E2:E4"/>
    <mergeCell ref="F2:F4"/>
    <mergeCell ref="K2:L3"/>
  </mergeCells>
  <pageMargins left="0.7" right="0.7" top="0.75" bottom="0.75" header="0.3" footer="0.3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T33"/>
  <sheetViews>
    <sheetView workbookViewId="0">
      <selection activeCell="K12" sqref="K12"/>
    </sheetView>
  </sheetViews>
  <sheetFormatPr defaultRowHeight="12.75"/>
  <cols>
    <col min="1" max="1" width="5" customWidth="1"/>
    <col min="2" max="2" width="16.42578125" customWidth="1"/>
    <col min="3" max="3" width="17.42578125" customWidth="1"/>
    <col min="4" max="4" width="7.5703125" customWidth="1"/>
    <col min="5" max="5" width="5.5703125" bestFit="1" customWidth="1"/>
    <col min="6" max="6" width="3.85546875" customWidth="1"/>
    <col min="7" max="7" width="6.140625" customWidth="1"/>
    <col min="8" max="8" width="5.140625" customWidth="1"/>
    <col min="9" max="9" width="5.42578125" customWidth="1"/>
    <col min="10" max="10" width="6.7109375" customWidth="1"/>
    <col min="11" max="11" width="9" bestFit="1" customWidth="1"/>
    <col min="12" max="12" width="6.42578125" customWidth="1"/>
    <col min="13" max="13" width="6.140625" customWidth="1"/>
    <col min="14" max="14" width="5.5703125" customWidth="1"/>
    <col min="15" max="15" width="6.28515625" customWidth="1"/>
    <col min="16" max="16" width="5.5703125" customWidth="1"/>
    <col min="17" max="18" width="6.42578125" customWidth="1"/>
    <col min="19" max="19" width="5.28515625" customWidth="1"/>
    <col min="20" max="20" width="6.85546875" customWidth="1"/>
  </cols>
  <sheetData>
    <row r="1" spans="1:20" s="38" customFormat="1" ht="15" customHeight="1">
      <c r="A1" s="237" t="s">
        <v>47</v>
      </c>
      <c r="B1" s="169" t="s">
        <v>0</v>
      </c>
      <c r="C1" s="237" t="s">
        <v>1</v>
      </c>
      <c r="D1" s="237" t="s">
        <v>2</v>
      </c>
      <c r="E1" s="237" t="s">
        <v>3</v>
      </c>
      <c r="F1" s="237" t="s">
        <v>4</v>
      </c>
      <c r="G1" s="237" t="s">
        <v>5</v>
      </c>
      <c r="H1" s="237" t="s">
        <v>6</v>
      </c>
      <c r="I1" s="237" t="s">
        <v>7</v>
      </c>
      <c r="J1" s="237" t="s">
        <v>8</v>
      </c>
      <c r="K1" s="237" t="s">
        <v>68</v>
      </c>
      <c r="L1" s="237"/>
      <c r="M1" s="236" t="s">
        <v>69</v>
      </c>
      <c r="N1" s="236"/>
      <c r="O1" s="236"/>
      <c r="P1" s="236"/>
      <c r="Q1" s="236"/>
      <c r="R1" s="236"/>
      <c r="S1" s="170"/>
      <c r="T1" s="170"/>
    </row>
    <row r="2" spans="1:20" s="38" customFormat="1" ht="49.5" customHeight="1">
      <c r="A2" s="237"/>
      <c r="B2" s="169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6" t="s">
        <v>70</v>
      </c>
      <c r="N2" s="236"/>
      <c r="O2" s="237" t="s">
        <v>71</v>
      </c>
      <c r="P2" s="237"/>
      <c r="Q2" s="237" t="s">
        <v>72</v>
      </c>
      <c r="R2" s="237"/>
      <c r="S2" s="169"/>
      <c r="T2" s="169"/>
    </row>
    <row r="3" spans="1:20" s="38" customFormat="1" ht="39.75" customHeight="1">
      <c r="A3" s="237"/>
      <c r="B3" s="169"/>
      <c r="C3" s="237"/>
      <c r="D3" s="237"/>
      <c r="E3" s="237"/>
      <c r="F3" s="237"/>
      <c r="G3" s="237"/>
      <c r="H3" s="237"/>
      <c r="I3" s="237"/>
      <c r="J3" s="237"/>
      <c r="K3" s="157" t="s">
        <v>48</v>
      </c>
      <c r="L3" s="158" t="s">
        <v>73</v>
      </c>
      <c r="M3" s="157" t="s">
        <v>48</v>
      </c>
      <c r="N3" s="158" t="s">
        <v>73</v>
      </c>
      <c r="O3" s="157" t="s">
        <v>48</v>
      </c>
      <c r="P3" s="171" t="s">
        <v>73</v>
      </c>
      <c r="Q3" s="157" t="s">
        <v>48</v>
      </c>
      <c r="R3" s="158" t="s">
        <v>73</v>
      </c>
      <c r="S3" s="169"/>
      <c r="T3" s="169"/>
    </row>
    <row r="4" spans="1:20" s="38" customFormat="1" ht="15" customHeight="1">
      <c r="A4" s="62" t="s">
        <v>35</v>
      </c>
      <c r="B4" s="140" t="s">
        <v>91</v>
      </c>
      <c r="C4" s="135" t="s">
        <v>89</v>
      </c>
      <c r="D4" s="135">
        <v>30.1</v>
      </c>
      <c r="E4" s="135">
        <v>21.1</v>
      </c>
      <c r="F4" s="143"/>
      <c r="G4" s="141">
        <v>0.4</v>
      </c>
      <c r="H4" s="141">
        <v>0.08</v>
      </c>
      <c r="I4" s="141">
        <v>3.26</v>
      </c>
      <c r="J4" s="141">
        <v>16</v>
      </c>
      <c r="K4" s="141">
        <v>25</v>
      </c>
      <c r="L4" s="70">
        <f t="shared" ref="L4:L12" si="0">D4*K4/1000</f>
        <v>0.75249999999999995</v>
      </c>
      <c r="M4" s="141"/>
      <c r="N4" s="70">
        <f t="shared" ref="N4:N12" si="1">D4*M4/1000</f>
        <v>0</v>
      </c>
      <c r="O4" s="143">
        <v>20</v>
      </c>
      <c r="P4" s="70">
        <f t="shared" ref="P4:P12" si="2">D4*O4/1000</f>
        <v>0.60199999999999998</v>
      </c>
      <c r="Q4" s="143"/>
      <c r="R4" s="69">
        <f t="shared" ref="R4:R12" si="3">D4*Q4/1000</f>
        <v>0</v>
      </c>
      <c r="S4" s="140"/>
      <c r="T4" s="140"/>
    </row>
    <row r="5" spans="1:20" s="38" customFormat="1" ht="15" customHeight="1">
      <c r="A5" s="62"/>
      <c r="B5" s="140"/>
      <c r="C5" s="135" t="s">
        <v>87</v>
      </c>
      <c r="D5" s="135">
        <v>20</v>
      </c>
      <c r="E5" s="135">
        <v>16</v>
      </c>
      <c r="F5" s="143"/>
      <c r="G5" s="141">
        <v>0.22</v>
      </c>
      <c r="H5" s="141">
        <v>0.03</v>
      </c>
      <c r="I5" s="141">
        <v>1.36</v>
      </c>
      <c r="J5" s="141">
        <v>4.8</v>
      </c>
      <c r="K5" s="141">
        <v>15</v>
      </c>
      <c r="L5" s="70">
        <f t="shared" si="0"/>
        <v>0.3</v>
      </c>
      <c r="M5" s="141"/>
      <c r="N5" s="70">
        <f t="shared" si="1"/>
        <v>0</v>
      </c>
      <c r="O5" s="143">
        <v>15</v>
      </c>
      <c r="P5" s="70">
        <f t="shared" si="2"/>
        <v>0.3</v>
      </c>
      <c r="Q5" s="143"/>
      <c r="R5" s="69">
        <f t="shared" si="3"/>
        <v>0</v>
      </c>
      <c r="S5" s="140"/>
      <c r="T5" s="140"/>
    </row>
    <row r="6" spans="1:20" s="38" customFormat="1" ht="15" customHeight="1">
      <c r="A6" s="62"/>
      <c r="B6" s="140"/>
      <c r="C6" s="135" t="s">
        <v>14</v>
      </c>
      <c r="D6" s="135">
        <v>12.6</v>
      </c>
      <c r="E6" s="135">
        <v>10</v>
      </c>
      <c r="F6" s="143"/>
      <c r="G6" s="141">
        <v>0.13</v>
      </c>
      <c r="H6" s="141"/>
      <c r="I6" s="141">
        <v>0.7</v>
      </c>
      <c r="J6" s="141">
        <v>3.4</v>
      </c>
      <c r="K6" s="141">
        <v>35</v>
      </c>
      <c r="L6" s="70">
        <f t="shared" si="0"/>
        <v>0.441</v>
      </c>
      <c r="M6" s="141"/>
      <c r="N6" s="70">
        <f t="shared" si="1"/>
        <v>0</v>
      </c>
      <c r="O6" s="143">
        <v>25</v>
      </c>
      <c r="P6" s="70">
        <f t="shared" si="2"/>
        <v>0.315</v>
      </c>
      <c r="Q6" s="143"/>
      <c r="R6" s="69">
        <f t="shared" si="3"/>
        <v>0</v>
      </c>
      <c r="S6" s="140"/>
      <c r="T6" s="140"/>
    </row>
    <row r="7" spans="1:20" s="38" customFormat="1" ht="15" customHeight="1">
      <c r="A7" s="62"/>
      <c r="B7" s="140"/>
      <c r="C7" s="135" t="s">
        <v>78</v>
      </c>
      <c r="D7" s="135">
        <v>23</v>
      </c>
      <c r="E7" s="135">
        <v>15</v>
      </c>
      <c r="F7" s="143"/>
      <c r="G7" s="141"/>
      <c r="H7" s="141"/>
      <c r="I7" s="141"/>
      <c r="J7" s="141"/>
      <c r="K7" s="141">
        <v>25</v>
      </c>
      <c r="L7" s="70">
        <f t="shared" si="0"/>
        <v>0.57499999999999996</v>
      </c>
      <c r="M7" s="141"/>
      <c r="N7" s="70">
        <f t="shared" si="1"/>
        <v>0</v>
      </c>
      <c r="O7" s="143">
        <v>23</v>
      </c>
      <c r="P7" s="70">
        <f t="shared" si="2"/>
        <v>0.52900000000000003</v>
      </c>
      <c r="Q7" s="143"/>
      <c r="R7" s="69">
        <f t="shared" si="3"/>
        <v>0</v>
      </c>
      <c r="S7" s="140"/>
      <c r="T7" s="140"/>
    </row>
    <row r="8" spans="1:20" s="38" customFormat="1" ht="15" customHeight="1">
      <c r="A8" s="62"/>
      <c r="B8" s="140"/>
      <c r="C8" s="135" t="s">
        <v>92</v>
      </c>
      <c r="D8" s="135">
        <v>17.899999999999999</v>
      </c>
      <c r="E8" s="135">
        <v>15</v>
      </c>
      <c r="F8" s="143"/>
      <c r="G8" s="141">
        <v>0.2</v>
      </c>
      <c r="H8" s="141"/>
      <c r="I8" s="141">
        <v>1.3</v>
      </c>
      <c r="J8" s="141">
        <v>6.1</v>
      </c>
      <c r="K8" s="141">
        <v>30</v>
      </c>
      <c r="L8" s="70">
        <f t="shared" si="0"/>
        <v>0.53700000000000003</v>
      </c>
      <c r="M8" s="141"/>
      <c r="N8" s="70">
        <f t="shared" si="1"/>
        <v>0</v>
      </c>
      <c r="O8" s="143">
        <v>25</v>
      </c>
      <c r="P8" s="70">
        <f t="shared" si="2"/>
        <v>0.44749999999999995</v>
      </c>
      <c r="Q8" s="143"/>
      <c r="R8" s="69">
        <f t="shared" si="3"/>
        <v>0</v>
      </c>
      <c r="S8" s="140"/>
      <c r="T8" s="140"/>
    </row>
    <row r="9" spans="1:20" s="38" customFormat="1" ht="15" customHeight="1">
      <c r="A9" s="62"/>
      <c r="B9" s="140"/>
      <c r="C9" s="135" t="s">
        <v>84</v>
      </c>
      <c r="D9" s="135">
        <v>0.5</v>
      </c>
      <c r="E9" s="135">
        <v>0.5</v>
      </c>
      <c r="F9" s="143"/>
      <c r="G9" s="141"/>
      <c r="H9" s="141"/>
      <c r="I9" s="141"/>
      <c r="J9" s="141"/>
      <c r="K9" s="141">
        <v>16</v>
      </c>
      <c r="L9" s="70">
        <f t="shared" si="0"/>
        <v>8.0000000000000002E-3</v>
      </c>
      <c r="M9" s="141">
        <v>9.5</v>
      </c>
      <c r="N9" s="70">
        <f t="shared" si="1"/>
        <v>4.7499999999999999E-3</v>
      </c>
      <c r="O9" s="143"/>
      <c r="P9" s="70">
        <f t="shared" si="2"/>
        <v>0</v>
      </c>
      <c r="Q9" s="143"/>
      <c r="R9" s="69">
        <f t="shared" si="3"/>
        <v>0</v>
      </c>
      <c r="S9" s="140"/>
      <c r="T9" s="140"/>
    </row>
    <row r="10" spans="1:20" s="38" customFormat="1" ht="15" customHeight="1">
      <c r="A10" s="62"/>
      <c r="B10" s="140"/>
      <c r="C10" s="135" t="s">
        <v>93</v>
      </c>
      <c r="D10" s="135">
        <v>19</v>
      </c>
      <c r="E10" s="135">
        <v>17</v>
      </c>
      <c r="F10" s="143"/>
      <c r="G10" s="141">
        <v>0.2</v>
      </c>
      <c r="H10" s="141">
        <v>0.03</v>
      </c>
      <c r="I10" s="141">
        <v>0.48</v>
      </c>
      <c r="J10" s="141">
        <v>3.9</v>
      </c>
      <c r="K10" s="141">
        <v>50</v>
      </c>
      <c r="L10" s="70">
        <f t="shared" si="0"/>
        <v>0.95</v>
      </c>
      <c r="M10" s="141"/>
      <c r="N10" s="70">
        <f t="shared" si="1"/>
        <v>0</v>
      </c>
      <c r="O10" s="143">
        <v>50</v>
      </c>
      <c r="P10" s="70">
        <f t="shared" si="2"/>
        <v>0.95</v>
      </c>
      <c r="Q10" s="143"/>
      <c r="R10" s="69">
        <f t="shared" si="3"/>
        <v>0</v>
      </c>
      <c r="S10" s="140"/>
      <c r="T10" s="140"/>
    </row>
    <row r="11" spans="1:20" s="38" customFormat="1" ht="15" customHeight="1">
      <c r="A11" s="62"/>
      <c r="B11" s="140"/>
      <c r="C11" s="135" t="s">
        <v>15</v>
      </c>
      <c r="D11" s="135">
        <v>10</v>
      </c>
      <c r="E11" s="135">
        <v>10</v>
      </c>
      <c r="F11" s="143"/>
      <c r="G11" s="141"/>
      <c r="H11" s="141">
        <v>9.9</v>
      </c>
      <c r="I11" s="141"/>
      <c r="J11" s="141">
        <v>89.9</v>
      </c>
      <c r="K11" s="141">
        <v>140</v>
      </c>
      <c r="L11" s="70">
        <f t="shared" si="0"/>
        <v>1.4</v>
      </c>
      <c r="M11" s="141">
        <v>57.58</v>
      </c>
      <c r="N11" s="70">
        <f t="shared" si="1"/>
        <v>0.57579999999999998</v>
      </c>
      <c r="O11" s="143"/>
      <c r="P11" s="70">
        <f t="shared" si="2"/>
        <v>0</v>
      </c>
      <c r="Q11" s="143"/>
      <c r="R11" s="69">
        <f t="shared" si="3"/>
        <v>0</v>
      </c>
      <c r="S11" s="140"/>
      <c r="T11" s="140"/>
    </row>
    <row r="12" spans="1:20" s="38" customFormat="1" ht="15" customHeight="1">
      <c r="A12" s="135"/>
      <c r="B12" s="188"/>
      <c r="C12" s="37" t="s">
        <v>10</v>
      </c>
      <c r="D12" s="80">
        <v>0.5</v>
      </c>
      <c r="E12" s="80">
        <v>0.5</v>
      </c>
      <c r="F12" s="37"/>
      <c r="G12" s="28">
        <v>12.8</v>
      </c>
      <c r="H12" s="28">
        <v>25.5</v>
      </c>
      <c r="I12" s="28"/>
      <c r="J12" s="28">
        <v>277</v>
      </c>
      <c r="K12" s="143">
        <v>16</v>
      </c>
      <c r="L12" s="70">
        <f t="shared" si="0"/>
        <v>8.0000000000000002E-3</v>
      </c>
      <c r="M12" s="42"/>
      <c r="N12" s="70">
        <f t="shared" si="1"/>
        <v>0</v>
      </c>
      <c r="O12" s="45"/>
      <c r="P12" s="70">
        <f t="shared" si="2"/>
        <v>0</v>
      </c>
      <c r="Q12" s="45"/>
      <c r="R12" s="69">
        <f t="shared" si="3"/>
        <v>0</v>
      </c>
      <c r="S12" s="188"/>
      <c r="T12" s="188"/>
    </row>
    <row r="13" spans="1:20" s="38" customFormat="1" ht="15" customHeight="1">
      <c r="A13" s="135"/>
      <c r="B13" s="188"/>
      <c r="C13" s="37" t="s">
        <v>46</v>
      </c>
      <c r="D13" s="50"/>
      <c r="E13" s="50"/>
      <c r="F13" s="37" t="s">
        <v>143</v>
      </c>
      <c r="G13" s="29"/>
      <c r="H13" s="29"/>
      <c r="I13" s="29"/>
      <c r="J13" s="29"/>
      <c r="K13" s="42"/>
      <c r="L13" s="74">
        <f>SUM(L4:L12)</f>
        <v>4.9714999999999998</v>
      </c>
      <c r="M13" s="74"/>
      <c r="N13" s="74">
        <f t="shared" ref="N13:R13" si="4">SUM(N4:N12)</f>
        <v>0.58055000000000001</v>
      </c>
      <c r="O13" s="74">
        <f t="shared" si="4"/>
        <v>158</v>
      </c>
      <c r="P13" s="74">
        <f t="shared" si="4"/>
        <v>3.1434999999999995</v>
      </c>
      <c r="Q13" s="74">
        <f t="shared" si="4"/>
        <v>0</v>
      </c>
      <c r="R13" s="74">
        <f t="shared" si="4"/>
        <v>0</v>
      </c>
      <c r="S13" s="188"/>
      <c r="T13" s="188"/>
    </row>
    <row r="14" spans="1:20" s="38" customFormat="1" ht="15" customHeight="1">
      <c r="A14" s="135"/>
      <c r="B14" s="53" t="s">
        <v>144</v>
      </c>
      <c r="C14" s="53" t="s">
        <v>144</v>
      </c>
      <c r="D14" s="80">
        <v>53</v>
      </c>
      <c r="E14" s="50">
        <v>50</v>
      </c>
      <c r="F14" s="37" t="s">
        <v>124</v>
      </c>
      <c r="G14" s="66">
        <f>SUM(G12:G12)</f>
        <v>12.8</v>
      </c>
      <c r="H14" s="66">
        <f>SUM(H12:H12)</f>
        <v>25.5</v>
      </c>
      <c r="I14" s="66">
        <f>SUM(I12:I12)</f>
        <v>0</v>
      </c>
      <c r="J14" s="66">
        <f>SUM(J12:J12)</f>
        <v>277</v>
      </c>
      <c r="K14" s="66">
        <v>168.9</v>
      </c>
      <c r="L14" s="75">
        <f>D14*K14/1000</f>
        <v>8.9517000000000007</v>
      </c>
      <c r="M14" s="75"/>
      <c r="N14" s="75">
        <f>F14*M14/1000</f>
        <v>0</v>
      </c>
      <c r="O14" s="75">
        <f>G14*N14/1000</f>
        <v>0</v>
      </c>
      <c r="P14" s="75">
        <f>H14*O14/1000</f>
        <v>0</v>
      </c>
      <c r="Q14" s="75">
        <v>168.9</v>
      </c>
      <c r="R14" s="75">
        <f>Q14*D14/1000</f>
        <v>8.9517000000000007</v>
      </c>
      <c r="S14" s="53"/>
      <c r="T14" s="53"/>
    </row>
    <row r="15" spans="1:20" s="38" customFormat="1" ht="15" customHeight="1">
      <c r="A15" s="238" t="s">
        <v>41</v>
      </c>
      <c r="B15" s="140" t="s">
        <v>42</v>
      </c>
      <c r="C15" s="135" t="s">
        <v>43</v>
      </c>
      <c r="D15" s="135">
        <v>48.5</v>
      </c>
      <c r="E15" s="135">
        <v>48</v>
      </c>
      <c r="F15" s="30"/>
      <c r="G15" s="141">
        <v>11.04</v>
      </c>
      <c r="H15" s="141">
        <v>0.77</v>
      </c>
      <c r="I15" s="141">
        <v>24</v>
      </c>
      <c r="J15" s="141">
        <v>150.72</v>
      </c>
      <c r="K15" s="141">
        <v>18</v>
      </c>
      <c r="L15" s="70">
        <f>D15*K15/1000</f>
        <v>0.873</v>
      </c>
      <c r="M15" s="141">
        <v>18</v>
      </c>
      <c r="N15" s="70">
        <f>D15*M15/1000</f>
        <v>0.873</v>
      </c>
      <c r="O15" s="143"/>
      <c r="P15" s="70">
        <f>D15*O15/1000</f>
        <v>0</v>
      </c>
      <c r="Q15" s="143"/>
      <c r="R15" s="69">
        <f>D15*Q15/1000</f>
        <v>0</v>
      </c>
      <c r="S15" s="140"/>
      <c r="T15" s="140"/>
    </row>
    <row r="16" spans="1:20" s="38" customFormat="1" ht="15" customHeight="1">
      <c r="A16" s="238"/>
      <c r="B16" s="140"/>
      <c r="C16" s="135" t="s">
        <v>11</v>
      </c>
      <c r="D16" s="135">
        <v>3.5</v>
      </c>
      <c r="E16" s="135">
        <v>3.5</v>
      </c>
      <c r="F16" s="30"/>
      <c r="G16" s="141">
        <v>0.01</v>
      </c>
      <c r="H16" s="141">
        <v>2.54</v>
      </c>
      <c r="I16" s="141">
        <v>0.03</v>
      </c>
      <c r="J16" s="141">
        <v>23.13</v>
      </c>
      <c r="K16" s="141">
        <v>447.02</v>
      </c>
      <c r="L16" s="70">
        <f>D16*K16/1000</f>
        <v>1.56457</v>
      </c>
      <c r="M16" s="141"/>
      <c r="N16" s="70">
        <f>D16*M16/1000</f>
        <v>0</v>
      </c>
      <c r="O16" s="143"/>
      <c r="P16" s="70">
        <f>D16*O16/1000</f>
        <v>0</v>
      </c>
      <c r="Q16" s="143">
        <v>447.02</v>
      </c>
      <c r="R16" s="69">
        <f>D16*Q16/1000</f>
        <v>1.56457</v>
      </c>
      <c r="S16" s="140"/>
      <c r="T16" s="140"/>
    </row>
    <row r="17" spans="1:20" s="38" customFormat="1" ht="15" customHeight="1">
      <c r="A17" s="238"/>
      <c r="B17" s="140"/>
      <c r="C17" s="135" t="s">
        <v>10</v>
      </c>
      <c r="D17" s="135">
        <v>1</v>
      </c>
      <c r="E17" s="135"/>
      <c r="F17" s="30"/>
      <c r="G17" s="141" t="s">
        <v>12</v>
      </c>
      <c r="H17" s="141" t="s">
        <v>12</v>
      </c>
      <c r="I17" s="141" t="s">
        <v>12</v>
      </c>
      <c r="J17" s="141" t="s">
        <v>12</v>
      </c>
      <c r="K17" s="141">
        <v>9.5</v>
      </c>
      <c r="L17" s="70">
        <f>D17*K17/1000</f>
        <v>9.4999999999999998E-3</v>
      </c>
      <c r="M17" s="141">
        <v>9.5</v>
      </c>
      <c r="N17" s="70">
        <f>D17*M17/1000</f>
        <v>9.4999999999999998E-3</v>
      </c>
      <c r="O17" s="143"/>
      <c r="P17" s="70">
        <f>D17*O17/1000</f>
        <v>0</v>
      </c>
      <c r="Q17" s="143"/>
      <c r="R17" s="69">
        <f>D17*Q17/1000</f>
        <v>0</v>
      </c>
      <c r="S17" s="140"/>
      <c r="T17" s="140"/>
    </row>
    <row r="18" spans="1:20" s="38" customFormat="1" ht="15" customHeight="1">
      <c r="A18" s="238"/>
      <c r="B18" s="140"/>
      <c r="C18" s="143" t="s">
        <v>46</v>
      </c>
      <c r="D18" s="143"/>
      <c r="E18" s="143"/>
      <c r="F18" s="143">
        <v>100</v>
      </c>
      <c r="G18" s="42">
        <f>SUM(G15:G17)</f>
        <v>11.049999999999999</v>
      </c>
      <c r="H18" s="42">
        <f t="shared" ref="H18:R18" si="5">SUM(H15:H17)</f>
        <v>3.31</v>
      </c>
      <c r="I18" s="42">
        <f t="shared" si="5"/>
        <v>24.03</v>
      </c>
      <c r="J18" s="42">
        <f t="shared" si="5"/>
        <v>173.85</v>
      </c>
      <c r="K18" s="42"/>
      <c r="L18" s="74">
        <f t="shared" si="5"/>
        <v>2.4470700000000001</v>
      </c>
      <c r="M18" s="45"/>
      <c r="N18" s="74">
        <f t="shared" si="5"/>
        <v>0.88249999999999995</v>
      </c>
      <c r="O18" s="45"/>
      <c r="P18" s="74">
        <f t="shared" si="5"/>
        <v>0</v>
      </c>
      <c r="Q18" s="45"/>
      <c r="R18" s="74">
        <f t="shared" si="5"/>
        <v>1.56457</v>
      </c>
      <c r="S18" s="140"/>
      <c r="T18" s="140"/>
    </row>
    <row r="19" spans="1:20" s="38" customFormat="1" ht="15" customHeight="1">
      <c r="A19" s="226"/>
      <c r="B19" s="140" t="s">
        <v>96</v>
      </c>
      <c r="C19" s="135" t="s">
        <v>21</v>
      </c>
      <c r="D19" s="135">
        <v>1</v>
      </c>
      <c r="E19" s="143"/>
      <c r="F19" s="141"/>
      <c r="G19" s="141" t="s">
        <v>12</v>
      </c>
      <c r="H19" s="141" t="s">
        <v>12</v>
      </c>
      <c r="I19" s="141" t="s">
        <v>12</v>
      </c>
      <c r="J19" s="141" t="s">
        <v>12</v>
      </c>
      <c r="K19" s="141">
        <v>200</v>
      </c>
      <c r="L19" s="70">
        <f>D19*K19/1000</f>
        <v>0.2</v>
      </c>
      <c r="M19" s="141">
        <v>200</v>
      </c>
      <c r="N19" s="70">
        <f>D19*M19/1000</f>
        <v>0.2</v>
      </c>
      <c r="O19" s="143"/>
      <c r="P19" s="70">
        <f>D19*O19/1000</f>
        <v>0</v>
      </c>
      <c r="Q19" s="143"/>
      <c r="R19" s="69">
        <f>D19*Q19/1000</f>
        <v>0</v>
      </c>
      <c r="S19" s="140"/>
      <c r="T19" s="140"/>
    </row>
    <row r="20" spans="1:20" s="38" customFormat="1" ht="15" customHeight="1">
      <c r="A20" s="226"/>
      <c r="B20" s="140"/>
      <c r="C20" s="135" t="s">
        <v>9</v>
      </c>
      <c r="D20" s="135">
        <v>15</v>
      </c>
      <c r="E20" s="143"/>
      <c r="F20" s="141"/>
      <c r="G20" s="141" t="s">
        <v>12</v>
      </c>
      <c r="H20" s="141" t="s">
        <v>12</v>
      </c>
      <c r="I20" s="141">
        <v>14.9</v>
      </c>
      <c r="J20" s="141">
        <v>56.8</v>
      </c>
      <c r="K20" s="141">
        <v>44.46</v>
      </c>
      <c r="L20" s="70">
        <f>D20*K20/1000</f>
        <v>0.66689999999999994</v>
      </c>
      <c r="M20" s="141">
        <v>44.46</v>
      </c>
      <c r="N20" s="70">
        <f>D20*M20/1000</f>
        <v>0.66689999999999994</v>
      </c>
      <c r="O20" s="143"/>
      <c r="P20" s="70">
        <f>D20*O20/1000</f>
        <v>0</v>
      </c>
      <c r="Q20" s="143"/>
      <c r="R20" s="69">
        <f>D20*Q20/1000</f>
        <v>0</v>
      </c>
      <c r="S20" s="140"/>
      <c r="T20" s="140"/>
    </row>
    <row r="21" spans="1:20" s="38" customFormat="1" ht="15" customHeight="1">
      <c r="A21" s="226"/>
      <c r="B21" s="140"/>
      <c r="C21" s="135" t="s">
        <v>46</v>
      </c>
      <c r="D21" s="135"/>
      <c r="E21" s="143"/>
      <c r="F21" s="141">
        <v>200</v>
      </c>
      <c r="G21" s="44">
        <f>SUM(G19:G20)</f>
        <v>0</v>
      </c>
      <c r="H21" s="44">
        <f t="shared" ref="H21:R21" si="6">SUM(H19:H20)</f>
        <v>0</v>
      </c>
      <c r="I21" s="44">
        <f t="shared" si="6"/>
        <v>14.9</v>
      </c>
      <c r="J21" s="44">
        <f t="shared" si="6"/>
        <v>56.8</v>
      </c>
      <c r="K21" s="44"/>
      <c r="L21" s="72">
        <f t="shared" si="6"/>
        <v>0.8669</v>
      </c>
      <c r="M21" s="44"/>
      <c r="N21" s="72">
        <f t="shared" si="6"/>
        <v>0.8669</v>
      </c>
      <c r="O21" s="44"/>
      <c r="P21" s="72">
        <f t="shared" si="6"/>
        <v>0</v>
      </c>
      <c r="Q21" s="44"/>
      <c r="R21" s="72">
        <f t="shared" si="6"/>
        <v>0</v>
      </c>
      <c r="S21" s="140"/>
      <c r="T21" s="140"/>
    </row>
    <row r="22" spans="1:20" s="38" customFormat="1" ht="15" customHeight="1">
      <c r="A22" s="143"/>
      <c r="B22" s="140" t="s">
        <v>30</v>
      </c>
      <c r="C22" s="135" t="s">
        <v>27</v>
      </c>
      <c r="D22" s="143">
        <v>40</v>
      </c>
      <c r="E22" s="143">
        <v>40</v>
      </c>
      <c r="F22" s="143">
        <v>40</v>
      </c>
      <c r="G22" s="43">
        <v>6.96</v>
      </c>
      <c r="H22" s="43">
        <v>1.2</v>
      </c>
      <c r="I22" s="43">
        <v>46</v>
      </c>
      <c r="J22" s="43">
        <v>167.2</v>
      </c>
      <c r="K22" s="141">
        <v>44.98</v>
      </c>
      <c r="L22" s="70">
        <f>D22*K22/1000</f>
        <v>1.7991999999999999</v>
      </c>
      <c r="M22" s="141"/>
      <c r="N22" s="70">
        <f>D22*M22/1000</f>
        <v>0</v>
      </c>
      <c r="O22" s="45"/>
      <c r="P22" s="70">
        <f>D22*O22/1000</f>
        <v>0</v>
      </c>
      <c r="Q22" s="45">
        <v>44.46</v>
      </c>
      <c r="R22" s="72"/>
      <c r="S22" s="140"/>
      <c r="T22" s="140"/>
    </row>
    <row r="23" spans="1:20" s="38" customFormat="1" ht="15" customHeight="1">
      <c r="A23" s="143"/>
      <c r="B23" s="140" t="s">
        <v>177</v>
      </c>
      <c r="C23" s="135" t="s">
        <v>23</v>
      </c>
      <c r="D23" s="143">
        <v>20</v>
      </c>
      <c r="E23" s="143">
        <v>20</v>
      </c>
      <c r="F23" s="143"/>
      <c r="G23" s="135">
        <v>2.06</v>
      </c>
      <c r="H23" s="135">
        <v>0.22</v>
      </c>
      <c r="I23" s="135">
        <v>0.04</v>
      </c>
      <c r="J23" s="135">
        <v>66.8</v>
      </c>
      <c r="K23" s="141">
        <v>22.39</v>
      </c>
      <c r="L23" s="70">
        <f t="shared" ref="L23:L31" si="7">D23*K23/1000</f>
        <v>0.44780000000000003</v>
      </c>
      <c r="M23" s="141">
        <v>22.39</v>
      </c>
      <c r="N23" s="70">
        <f t="shared" ref="N23:N31" si="8">D23*M23/1000</f>
        <v>0.44780000000000003</v>
      </c>
      <c r="O23" s="143"/>
      <c r="P23" s="70">
        <f t="shared" ref="P23:P31" si="9">D23*O23/1000</f>
        <v>0</v>
      </c>
      <c r="Q23" s="143"/>
      <c r="R23" s="69">
        <f t="shared" ref="R23:R31" si="10">D23*Q23/1000</f>
        <v>0</v>
      </c>
      <c r="S23" s="140"/>
      <c r="T23" s="140"/>
    </row>
    <row r="24" spans="1:20" s="38" customFormat="1" ht="15" customHeight="1">
      <c r="A24" s="143"/>
      <c r="B24" s="140"/>
      <c r="C24" s="135" t="s">
        <v>9</v>
      </c>
      <c r="D24" s="143">
        <v>8</v>
      </c>
      <c r="E24" s="143">
        <v>8</v>
      </c>
      <c r="F24" s="143"/>
      <c r="G24" s="135"/>
      <c r="H24" s="135"/>
      <c r="I24" s="135">
        <v>7.99</v>
      </c>
      <c r="J24" s="135">
        <v>30.32</v>
      </c>
      <c r="K24" s="141">
        <v>44.46</v>
      </c>
      <c r="L24" s="70">
        <f t="shared" si="7"/>
        <v>0.35568</v>
      </c>
      <c r="M24" s="141">
        <v>44.46</v>
      </c>
      <c r="N24" s="70">
        <f t="shared" si="8"/>
        <v>0.35568</v>
      </c>
      <c r="O24" s="143"/>
      <c r="P24" s="70">
        <f t="shared" si="9"/>
        <v>0</v>
      </c>
      <c r="Q24" s="143"/>
      <c r="R24" s="69">
        <f t="shared" si="10"/>
        <v>0</v>
      </c>
      <c r="S24" s="140"/>
      <c r="T24" s="140"/>
    </row>
    <row r="25" spans="1:20" s="38" customFormat="1" ht="15" customHeight="1">
      <c r="A25" s="143"/>
      <c r="B25" s="140"/>
      <c r="C25" s="135" t="s">
        <v>11</v>
      </c>
      <c r="D25" s="143">
        <v>8</v>
      </c>
      <c r="E25" s="143">
        <v>8</v>
      </c>
      <c r="F25" s="143"/>
      <c r="G25" s="135">
        <v>4.0000000000000001E-3</v>
      </c>
      <c r="H25" s="135">
        <v>0.66</v>
      </c>
      <c r="I25" s="135">
        <v>1.2999999999999999E-2</v>
      </c>
      <c r="J25" s="135">
        <v>5.99</v>
      </c>
      <c r="K25" s="141">
        <v>447.02</v>
      </c>
      <c r="L25" s="70">
        <f t="shared" si="7"/>
        <v>3.5761599999999998</v>
      </c>
      <c r="M25" s="141">
        <v>447.02</v>
      </c>
      <c r="N25" s="70">
        <f t="shared" si="8"/>
        <v>3.5761599999999998</v>
      </c>
      <c r="O25" s="143"/>
      <c r="P25" s="70">
        <f t="shared" si="9"/>
        <v>0</v>
      </c>
      <c r="Q25" s="143"/>
      <c r="R25" s="69">
        <f t="shared" si="10"/>
        <v>0</v>
      </c>
      <c r="S25" s="140"/>
      <c r="T25" s="140"/>
    </row>
    <row r="26" spans="1:20" s="38" customFormat="1" ht="15" customHeight="1">
      <c r="A26" s="143"/>
      <c r="B26" s="140"/>
      <c r="C26" s="135" t="s">
        <v>24</v>
      </c>
      <c r="D26" s="143">
        <v>6.25</v>
      </c>
      <c r="E26" s="143">
        <v>6.25</v>
      </c>
      <c r="F26" s="143"/>
      <c r="G26" s="135">
        <v>0.77900000000000003</v>
      </c>
      <c r="H26" s="135">
        <v>0.63</v>
      </c>
      <c r="I26" s="135"/>
      <c r="J26" s="135">
        <v>8.5399999999999991</v>
      </c>
      <c r="K26" s="141">
        <v>137.5</v>
      </c>
      <c r="L26" s="70">
        <f t="shared" si="7"/>
        <v>0.859375</v>
      </c>
      <c r="M26" s="141"/>
      <c r="N26" s="70">
        <f t="shared" si="8"/>
        <v>0</v>
      </c>
      <c r="O26" s="143"/>
      <c r="P26" s="70">
        <f t="shared" si="9"/>
        <v>0</v>
      </c>
      <c r="Q26" s="143">
        <v>137.5</v>
      </c>
      <c r="R26" s="69">
        <f t="shared" si="10"/>
        <v>0.859375</v>
      </c>
      <c r="S26" s="140"/>
      <c r="T26" s="140"/>
    </row>
    <row r="27" spans="1:20" s="38" customFormat="1" ht="15" customHeight="1">
      <c r="A27" s="143"/>
      <c r="B27" s="140"/>
      <c r="C27" s="135" t="s">
        <v>109</v>
      </c>
      <c r="D27" s="143">
        <v>2</v>
      </c>
      <c r="E27" s="143">
        <v>2</v>
      </c>
      <c r="F27" s="143"/>
      <c r="G27" s="135">
        <v>4.8000000000000001E-2</v>
      </c>
      <c r="H27" s="135">
        <v>0.06</v>
      </c>
      <c r="I27" s="135">
        <v>8.2000000000000003E-2</v>
      </c>
      <c r="J27" s="135">
        <v>0.59</v>
      </c>
      <c r="K27" s="141">
        <v>147</v>
      </c>
      <c r="L27" s="70">
        <f t="shared" si="7"/>
        <v>0.29399999999999998</v>
      </c>
      <c r="M27" s="141">
        <v>46.34</v>
      </c>
      <c r="N27" s="70">
        <f t="shared" si="8"/>
        <v>9.2680000000000012E-2</v>
      </c>
      <c r="O27" s="143"/>
      <c r="P27" s="70">
        <f t="shared" si="9"/>
        <v>0</v>
      </c>
      <c r="Q27" s="143"/>
      <c r="R27" s="69">
        <f t="shared" si="10"/>
        <v>0</v>
      </c>
      <c r="S27" s="140"/>
      <c r="T27" s="140"/>
    </row>
    <row r="28" spans="1:20" s="38" customFormat="1" ht="15" customHeight="1">
      <c r="A28" s="143"/>
      <c r="B28" s="140"/>
      <c r="C28" s="135" t="s">
        <v>65</v>
      </c>
      <c r="D28" s="143">
        <v>0.01</v>
      </c>
      <c r="E28" s="143">
        <v>0.01</v>
      </c>
      <c r="F28" s="143"/>
      <c r="G28" s="135"/>
      <c r="H28" s="135"/>
      <c r="I28" s="135"/>
      <c r="J28" s="135"/>
      <c r="K28" s="141">
        <v>9</v>
      </c>
      <c r="L28" s="70">
        <f t="shared" si="7"/>
        <v>8.9999999999999992E-5</v>
      </c>
      <c r="M28" s="141">
        <v>9</v>
      </c>
      <c r="N28" s="70">
        <f t="shared" si="8"/>
        <v>8.9999999999999992E-5</v>
      </c>
      <c r="O28" s="143"/>
      <c r="P28" s="70">
        <f t="shared" si="9"/>
        <v>0</v>
      </c>
      <c r="Q28" s="143"/>
      <c r="R28" s="69">
        <f t="shared" si="10"/>
        <v>0</v>
      </c>
      <c r="S28" s="140"/>
      <c r="T28" s="140"/>
    </row>
    <row r="29" spans="1:20" s="38" customFormat="1" ht="15" customHeight="1">
      <c r="A29" s="143"/>
      <c r="B29" s="140"/>
      <c r="C29" s="135" t="s">
        <v>166</v>
      </c>
      <c r="D29" s="143">
        <v>16.5</v>
      </c>
      <c r="E29" s="143">
        <v>16.5</v>
      </c>
      <c r="F29" s="143"/>
      <c r="G29" s="135">
        <v>2.76</v>
      </c>
      <c r="H29" s="135">
        <v>1.43</v>
      </c>
      <c r="I29" s="135">
        <v>0.33</v>
      </c>
      <c r="J29" s="135">
        <v>26.24</v>
      </c>
      <c r="K29" s="141">
        <v>278.89999999999998</v>
      </c>
      <c r="L29" s="70">
        <f t="shared" si="7"/>
        <v>4.6018499999999998</v>
      </c>
      <c r="M29" s="141"/>
      <c r="N29" s="70">
        <f t="shared" si="8"/>
        <v>0</v>
      </c>
      <c r="O29" s="143"/>
      <c r="P29" s="70">
        <f t="shared" si="9"/>
        <v>0</v>
      </c>
      <c r="Q29" s="143">
        <v>278.89999999999998</v>
      </c>
      <c r="R29" s="69">
        <f t="shared" si="10"/>
        <v>4.6018499999999998</v>
      </c>
      <c r="S29" s="140"/>
      <c r="T29" s="140"/>
    </row>
    <row r="30" spans="1:20" s="38" customFormat="1" ht="15" customHeight="1">
      <c r="A30" s="143"/>
      <c r="B30" s="140"/>
      <c r="C30" s="135" t="s">
        <v>24</v>
      </c>
      <c r="D30" s="143">
        <v>4</v>
      </c>
      <c r="E30" s="143">
        <v>4</v>
      </c>
      <c r="F30" s="143"/>
      <c r="G30" s="135">
        <v>0.51</v>
      </c>
      <c r="H30" s="135">
        <v>2.4E-2</v>
      </c>
      <c r="I30" s="135"/>
      <c r="J30" s="135">
        <v>5.46</v>
      </c>
      <c r="K30" s="141">
        <v>137.5</v>
      </c>
      <c r="L30" s="70">
        <f t="shared" si="7"/>
        <v>0.55000000000000004</v>
      </c>
      <c r="M30" s="141">
        <v>137.5</v>
      </c>
      <c r="N30" s="70">
        <f t="shared" si="8"/>
        <v>0.55000000000000004</v>
      </c>
      <c r="O30" s="143"/>
      <c r="P30" s="70">
        <f t="shared" si="9"/>
        <v>0</v>
      </c>
      <c r="Q30" s="143"/>
      <c r="R30" s="69">
        <f t="shared" si="10"/>
        <v>0</v>
      </c>
      <c r="S30" s="140"/>
      <c r="T30" s="140"/>
    </row>
    <row r="31" spans="1:20" s="38" customFormat="1" ht="15" customHeight="1">
      <c r="A31" s="143"/>
      <c r="B31" s="140"/>
      <c r="C31" s="135" t="s">
        <v>9</v>
      </c>
      <c r="D31" s="143">
        <v>3.5</v>
      </c>
      <c r="E31" s="143">
        <v>3.5</v>
      </c>
      <c r="F31" s="143">
        <v>55</v>
      </c>
      <c r="G31" s="135"/>
      <c r="H31" s="135"/>
      <c r="I31" s="135">
        <v>3.5</v>
      </c>
      <c r="J31" s="135">
        <v>13.27</v>
      </c>
      <c r="K31" s="141">
        <v>44.46</v>
      </c>
      <c r="L31" s="70">
        <f t="shared" si="7"/>
        <v>0.15561000000000003</v>
      </c>
      <c r="M31" s="141">
        <v>44.46</v>
      </c>
      <c r="N31" s="70">
        <f t="shared" si="8"/>
        <v>0.15561000000000003</v>
      </c>
      <c r="O31" s="143"/>
      <c r="P31" s="70">
        <f t="shared" si="9"/>
        <v>0</v>
      </c>
      <c r="Q31" s="143"/>
      <c r="R31" s="69">
        <f t="shared" si="10"/>
        <v>0</v>
      </c>
      <c r="S31" s="140"/>
      <c r="T31" s="140"/>
    </row>
    <row r="32" spans="1:20" s="38" customFormat="1" ht="15" customHeight="1">
      <c r="A32" s="143"/>
      <c r="B32" s="140"/>
      <c r="C32" s="143" t="s">
        <v>46</v>
      </c>
      <c r="D32" s="143"/>
      <c r="E32" s="143"/>
      <c r="F32" s="143"/>
      <c r="G32" s="42">
        <f>SUM(G23:G31)</f>
        <v>6.1609999999999996</v>
      </c>
      <c r="H32" s="42">
        <f t="shared" ref="H32:R32" si="11">SUM(H23:H31)</f>
        <v>3.024</v>
      </c>
      <c r="I32" s="42">
        <f t="shared" si="11"/>
        <v>11.955</v>
      </c>
      <c r="J32" s="42">
        <f t="shared" si="11"/>
        <v>157.21000000000004</v>
      </c>
      <c r="K32" s="42">
        <f t="shared" si="11"/>
        <v>1268.23</v>
      </c>
      <c r="L32" s="42">
        <f t="shared" si="11"/>
        <v>10.840565</v>
      </c>
      <c r="M32" s="42">
        <f t="shared" si="11"/>
        <v>751.17000000000007</v>
      </c>
      <c r="N32" s="42">
        <f t="shared" si="11"/>
        <v>5.1780200000000001</v>
      </c>
      <c r="O32" s="42">
        <f t="shared" si="11"/>
        <v>0</v>
      </c>
      <c r="P32" s="42">
        <f t="shared" si="11"/>
        <v>0</v>
      </c>
      <c r="Q32" s="42">
        <f t="shared" si="11"/>
        <v>416.4</v>
      </c>
      <c r="R32" s="42">
        <f t="shared" si="11"/>
        <v>5.4612249999999998</v>
      </c>
      <c r="S32" s="140"/>
      <c r="T32" s="140"/>
    </row>
    <row r="33" spans="1:20" s="85" customFormat="1" ht="15" customHeight="1">
      <c r="A33" s="291" t="s">
        <v>75</v>
      </c>
      <c r="B33" s="291"/>
      <c r="C33" s="291"/>
      <c r="D33" s="81"/>
      <c r="E33" s="82"/>
      <c r="F33" s="83"/>
      <c r="G33" s="84">
        <f t="shared" ref="G33:L33" si="12">G22+G21+G18+G14+G13+G32</f>
        <v>36.970999999999997</v>
      </c>
      <c r="H33" s="84">
        <f t="shared" si="12"/>
        <v>33.033999999999999</v>
      </c>
      <c r="I33" s="84">
        <f t="shared" si="12"/>
        <v>96.885000000000005</v>
      </c>
      <c r="J33" s="84">
        <f t="shared" si="12"/>
        <v>832.06000000000006</v>
      </c>
      <c r="K33" s="84">
        <f t="shared" si="12"/>
        <v>1482.1100000000001</v>
      </c>
      <c r="L33" s="84">
        <f t="shared" si="12"/>
        <v>29.876935000000003</v>
      </c>
      <c r="M33" s="84">
        <f t="shared" ref="M33:R33" si="13">M22+M21+M18+M14+M13+M32</f>
        <v>751.17000000000007</v>
      </c>
      <c r="N33" s="131">
        <f t="shared" si="13"/>
        <v>7.5079700000000003</v>
      </c>
      <c r="O33" s="84">
        <f t="shared" si="13"/>
        <v>158</v>
      </c>
      <c r="P33" s="84">
        <f t="shared" si="13"/>
        <v>3.1434999999999995</v>
      </c>
      <c r="Q33" s="84">
        <f t="shared" si="13"/>
        <v>629.76</v>
      </c>
      <c r="R33" s="131">
        <f t="shared" si="13"/>
        <v>15.977495000000001</v>
      </c>
      <c r="S33" s="84"/>
      <c r="T33" s="82"/>
    </row>
  </sheetData>
  <mergeCells count="17">
    <mergeCell ref="M1:R1"/>
    <mergeCell ref="M2:N2"/>
    <mergeCell ref="O2:P2"/>
    <mergeCell ref="Q2:R2"/>
    <mergeCell ref="F1:F3"/>
    <mergeCell ref="G1:G3"/>
    <mergeCell ref="H1:H3"/>
    <mergeCell ref="I1:I3"/>
    <mergeCell ref="J1:J3"/>
    <mergeCell ref="K1:L2"/>
    <mergeCell ref="A33:C33"/>
    <mergeCell ref="A1:A3"/>
    <mergeCell ref="C1:C3"/>
    <mergeCell ref="D1:D3"/>
    <mergeCell ref="E1:E3"/>
    <mergeCell ref="A15:A18"/>
    <mergeCell ref="A19:A21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1"/>
  <sheetViews>
    <sheetView workbookViewId="0">
      <pane xSplit="1" topLeftCell="B1" activePane="topRight" state="frozen"/>
      <selection pane="topRight" activeCell="K29" sqref="K29"/>
    </sheetView>
  </sheetViews>
  <sheetFormatPr defaultRowHeight="12.75"/>
  <cols>
    <col min="1" max="1" width="5" customWidth="1"/>
    <col min="2" max="2" width="15.7109375" customWidth="1"/>
    <col min="3" max="3" width="15" customWidth="1"/>
    <col min="4" max="5" width="4.85546875" customWidth="1"/>
    <col min="6" max="6" width="4" customWidth="1"/>
    <col min="7" max="7" width="5.5703125" bestFit="1" customWidth="1"/>
    <col min="8" max="8" width="6.42578125" customWidth="1"/>
    <col min="9" max="9" width="7.42578125" customWidth="1"/>
    <col min="10" max="10" width="6.28515625" customWidth="1"/>
    <col min="12" max="12" width="7.85546875" customWidth="1"/>
    <col min="13" max="13" width="7.28515625" customWidth="1"/>
    <col min="14" max="15" width="6" customWidth="1"/>
    <col min="16" max="16" width="6.42578125" customWidth="1"/>
    <col min="17" max="17" width="6.140625" customWidth="1"/>
    <col min="18" max="18" width="7.5703125" customWidth="1"/>
  </cols>
  <sheetData>
    <row r="1" spans="1:20" ht="25.5">
      <c r="A1" s="224" t="s">
        <v>47</v>
      </c>
      <c r="B1" s="140" t="s">
        <v>0</v>
      </c>
      <c r="C1" s="232" t="s">
        <v>1</v>
      </c>
      <c r="D1" s="227" t="s">
        <v>2</v>
      </c>
      <c r="E1" s="227" t="s">
        <v>3</v>
      </c>
      <c r="F1" s="227" t="s">
        <v>4</v>
      </c>
      <c r="G1" s="227" t="s">
        <v>5</v>
      </c>
      <c r="H1" s="227" t="s">
        <v>6</v>
      </c>
      <c r="I1" s="227" t="s">
        <v>7</v>
      </c>
      <c r="J1" s="227" t="s">
        <v>8</v>
      </c>
      <c r="K1" s="228" t="s">
        <v>68</v>
      </c>
      <c r="L1" s="229"/>
      <c r="M1" s="225" t="s">
        <v>69</v>
      </c>
      <c r="N1" s="225"/>
      <c r="O1" s="225"/>
      <c r="P1" s="225"/>
      <c r="Q1" s="225"/>
      <c r="R1" s="225"/>
      <c r="S1" s="16"/>
      <c r="T1" s="16"/>
    </row>
    <row r="2" spans="1:20">
      <c r="A2" s="224"/>
      <c r="B2" s="140"/>
      <c r="C2" s="233"/>
      <c r="D2" s="227"/>
      <c r="E2" s="227"/>
      <c r="F2" s="227"/>
      <c r="G2" s="227"/>
      <c r="H2" s="227"/>
      <c r="I2" s="227"/>
      <c r="J2" s="227"/>
      <c r="K2" s="230"/>
      <c r="L2" s="231"/>
      <c r="M2" s="236" t="s">
        <v>70</v>
      </c>
      <c r="N2" s="236"/>
      <c r="O2" s="237" t="s">
        <v>71</v>
      </c>
      <c r="P2" s="237"/>
      <c r="Q2" s="237" t="s">
        <v>72</v>
      </c>
      <c r="R2" s="237"/>
      <c r="S2" s="140"/>
      <c r="T2" s="140"/>
    </row>
    <row r="3" spans="1:20" ht="13.5" customHeight="1">
      <c r="A3" s="224"/>
      <c r="B3" s="140"/>
      <c r="C3" s="234"/>
      <c r="D3" s="227"/>
      <c r="E3" s="227"/>
      <c r="F3" s="227"/>
      <c r="G3" s="227"/>
      <c r="H3" s="227"/>
      <c r="I3" s="227"/>
      <c r="J3" s="227"/>
      <c r="K3" s="159" t="s">
        <v>48</v>
      </c>
      <c r="L3" s="160" t="s">
        <v>73</v>
      </c>
      <c r="M3" s="141" t="s">
        <v>48</v>
      </c>
      <c r="N3" s="69" t="s">
        <v>73</v>
      </c>
      <c r="O3" s="141" t="s">
        <v>48</v>
      </c>
      <c r="P3" s="70" t="s">
        <v>73</v>
      </c>
      <c r="Q3" s="141" t="s">
        <v>48</v>
      </c>
      <c r="R3" s="69" t="s">
        <v>73</v>
      </c>
      <c r="S3" s="150"/>
      <c r="T3" s="155"/>
    </row>
    <row r="4" spans="1:20" ht="1.5" hidden="1" customHeight="1">
      <c r="A4" s="226" t="s">
        <v>113</v>
      </c>
      <c r="B4" s="140"/>
      <c r="C4" s="135"/>
      <c r="D4" s="143"/>
      <c r="E4" s="143"/>
      <c r="F4" s="143"/>
      <c r="G4" s="143"/>
      <c r="H4" s="141"/>
      <c r="I4" s="143"/>
      <c r="J4" s="143"/>
      <c r="K4" s="41"/>
      <c r="L4" s="70"/>
      <c r="M4" s="41"/>
      <c r="N4" s="70"/>
      <c r="O4" s="143"/>
      <c r="P4" s="70"/>
      <c r="Q4" s="143"/>
      <c r="R4" s="69"/>
      <c r="S4" s="140"/>
      <c r="T4" s="140"/>
    </row>
    <row r="5" spans="1:20" ht="17.25" hidden="1" customHeight="1">
      <c r="A5" s="226"/>
      <c r="B5" s="140"/>
      <c r="C5" s="135"/>
      <c r="D5" s="143"/>
      <c r="E5" s="143"/>
      <c r="F5" s="143"/>
      <c r="G5" s="141"/>
      <c r="H5" s="143"/>
      <c r="I5" s="143"/>
      <c r="J5" s="143"/>
      <c r="K5" s="41"/>
      <c r="L5" s="70"/>
      <c r="M5" s="41"/>
      <c r="N5" s="70"/>
      <c r="O5" s="143"/>
      <c r="P5" s="70"/>
      <c r="Q5" s="143"/>
      <c r="R5" s="69"/>
      <c r="S5" s="140"/>
      <c r="T5" s="140"/>
    </row>
    <row r="6" spans="1:20" hidden="1">
      <c r="A6" s="226"/>
      <c r="B6" s="140"/>
      <c r="C6" s="135"/>
      <c r="D6" s="143"/>
      <c r="E6" s="143"/>
      <c r="F6" s="143"/>
      <c r="G6" s="141"/>
      <c r="H6" s="141"/>
      <c r="I6" s="143"/>
      <c r="J6" s="143"/>
      <c r="K6" s="41"/>
      <c r="L6" s="70"/>
      <c r="M6" s="41"/>
      <c r="N6" s="70"/>
      <c r="O6" s="143"/>
      <c r="P6" s="70"/>
      <c r="Q6" s="143"/>
      <c r="R6" s="69"/>
      <c r="S6" s="140"/>
      <c r="T6" s="140"/>
    </row>
    <row r="7" spans="1:20" hidden="1">
      <c r="A7" s="226"/>
      <c r="B7" s="140"/>
      <c r="C7" s="135" t="s">
        <v>46</v>
      </c>
      <c r="D7" s="143"/>
      <c r="E7" s="143"/>
      <c r="F7" s="143">
        <v>100</v>
      </c>
      <c r="G7" s="42">
        <f t="shared" ref="G7:R7" si="0">SUM(G4:G6)</f>
        <v>0</v>
      </c>
      <c r="H7" s="42">
        <f t="shared" si="0"/>
        <v>0</v>
      </c>
      <c r="I7" s="42">
        <f t="shared" si="0"/>
        <v>0</v>
      </c>
      <c r="J7" s="42">
        <f t="shared" si="0"/>
        <v>0</v>
      </c>
      <c r="K7" s="42">
        <f t="shared" si="0"/>
        <v>0</v>
      </c>
      <c r="L7" s="42">
        <f t="shared" si="0"/>
        <v>0</v>
      </c>
      <c r="M7" s="42">
        <f t="shared" si="0"/>
        <v>0</v>
      </c>
      <c r="N7" s="42">
        <f t="shared" si="0"/>
        <v>0</v>
      </c>
      <c r="O7" s="42">
        <f t="shared" si="0"/>
        <v>0</v>
      </c>
      <c r="P7" s="42">
        <f t="shared" si="0"/>
        <v>0</v>
      </c>
      <c r="Q7" s="42">
        <f t="shared" si="0"/>
        <v>0</v>
      </c>
      <c r="R7" s="42">
        <f t="shared" si="0"/>
        <v>0</v>
      </c>
      <c r="S7" s="140"/>
      <c r="T7" s="140"/>
    </row>
    <row r="8" spans="1:20" ht="12.75" customHeight="1">
      <c r="A8" s="226"/>
      <c r="B8" s="140" t="s">
        <v>107</v>
      </c>
      <c r="C8" s="135" t="s">
        <v>64</v>
      </c>
      <c r="D8" s="143">
        <v>16.600000000000001</v>
      </c>
      <c r="E8" s="143">
        <v>16.600000000000001</v>
      </c>
      <c r="F8" s="143"/>
      <c r="G8" s="143">
        <v>1.1599999999999999</v>
      </c>
      <c r="H8" s="143">
        <v>0.16</v>
      </c>
      <c r="I8" s="143">
        <v>11.8</v>
      </c>
      <c r="J8" s="143">
        <v>52.55</v>
      </c>
      <c r="K8" s="141">
        <v>75</v>
      </c>
      <c r="L8" s="70">
        <f t="shared" ref="L8:L13" si="1">D8*K8/1000</f>
        <v>1.2450000000000001</v>
      </c>
      <c r="M8" s="141">
        <v>39</v>
      </c>
      <c r="N8" s="70">
        <f t="shared" ref="N8:N13" si="2">D8*M8/1000</f>
        <v>0.64740000000000009</v>
      </c>
      <c r="O8" s="143"/>
      <c r="P8" s="70">
        <f t="shared" ref="P8:P13" si="3">D8*O8/1000</f>
        <v>0</v>
      </c>
      <c r="Q8" s="143"/>
      <c r="R8" s="69">
        <f t="shared" ref="R8:R13" si="4">D8*Q8/1000</f>
        <v>0</v>
      </c>
      <c r="S8" s="140"/>
      <c r="T8" s="140"/>
    </row>
    <row r="9" spans="1:20">
      <c r="A9" s="226"/>
      <c r="B9" s="140"/>
      <c r="C9" s="135" t="s">
        <v>108</v>
      </c>
      <c r="D9" s="143">
        <v>18</v>
      </c>
      <c r="E9" s="143">
        <v>17.8</v>
      </c>
      <c r="F9" s="143"/>
      <c r="G9" s="143">
        <v>2.0699999999999998</v>
      </c>
      <c r="H9" s="143">
        <v>0.59</v>
      </c>
      <c r="I9" s="143">
        <v>11.96</v>
      </c>
      <c r="J9" s="143">
        <v>62.01</v>
      </c>
      <c r="K9" s="141">
        <v>51</v>
      </c>
      <c r="L9" s="70">
        <f t="shared" si="1"/>
        <v>0.91800000000000004</v>
      </c>
      <c r="M9" s="141">
        <v>49.31</v>
      </c>
      <c r="N9" s="70">
        <f t="shared" si="2"/>
        <v>0.88758000000000004</v>
      </c>
      <c r="O9" s="143"/>
      <c r="P9" s="70">
        <f t="shared" si="3"/>
        <v>0</v>
      </c>
      <c r="Q9" s="143"/>
      <c r="R9" s="69">
        <f t="shared" si="4"/>
        <v>0</v>
      </c>
      <c r="S9" s="140"/>
      <c r="T9" s="140"/>
    </row>
    <row r="10" spans="1:20">
      <c r="A10" s="226"/>
      <c r="B10" s="140"/>
      <c r="C10" s="135" t="s">
        <v>85</v>
      </c>
      <c r="D10" s="143">
        <v>72.900000000000006</v>
      </c>
      <c r="E10" s="143">
        <v>72.900000000000006</v>
      </c>
      <c r="F10" s="143"/>
      <c r="G10" s="143">
        <v>2.0299999999999998</v>
      </c>
      <c r="H10" s="143">
        <v>2.5499999999999998</v>
      </c>
      <c r="I10" s="143">
        <v>3.42</v>
      </c>
      <c r="J10" s="143">
        <v>44.47</v>
      </c>
      <c r="K10" s="141">
        <v>62</v>
      </c>
      <c r="L10" s="70">
        <f t="shared" si="1"/>
        <v>4.5198</v>
      </c>
      <c r="M10" s="141"/>
      <c r="N10" s="70">
        <f t="shared" si="2"/>
        <v>0</v>
      </c>
      <c r="O10" s="143"/>
      <c r="P10" s="70">
        <f t="shared" si="3"/>
        <v>0</v>
      </c>
      <c r="Q10" s="143">
        <v>46.34</v>
      </c>
      <c r="R10" s="69">
        <f t="shared" si="4"/>
        <v>3.3781860000000008</v>
      </c>
      <c r="S10" s="140"/>
      <c r="T10" s="140"/>
    </row>
    <row r="11" spans="1:20">
      <c r="A11" s="226"/>
      <c r="B11" s="140"/>
      <c r="C11" s="135" t="s">
        <v>81</v>
      </c>
      <c r="D11" s="143">
        <v>7.5</v>
      </c>
      <c r="E11" s="143">
        <v>7.5</v>
      </c>
      <c r="F11" s="143"/>
      <c r="G11" s="143"/>
      <c r="H11" s="143"/>
      <c r="I11" s="143">
        <v>7.48</v>
      </c>
      <c r="J11" s="143">
        <v>28.43</v>
      </c>
      <c r="K11" s="141">
        <v>80</v>
      </c>
      <c r="L11" s="70">
        <f t="shared" si="1"/>
        <v>0.6</v>
      </c>
      <c r="M11" s="141">
        <v>51.92</v>
      </c>
      <c r="N11" s="70">
        <f t="shared" si="2"/>
        <v>0.38940000000000002</v>
      </c>
      <c r="O11" s="143"/>
      <c r="P11" s="70">
        <f t="shared" si="3"/>
        <v>0</v>
      </c>
      <c r="Q11" s="143"/>
      <c r="R11" s="69">
        <f t="shared" si="4"/>
        <v>0</v>
      </c>
      <c r="S11" s="140"/>
      <c r="T11" s="140"/>
    </row>
    <row r="12" spans="1:20" ht="14.25" customHeight="1">
      <c r="A12" s="226"/>
      <c r="B12" s="140"/>
      <c r="C12" s="135" t="s">
        <v>95</v>
      </c>
      <c r="D12" s="143">
        <v>5</v>
      </c>
      <c r="E12" s="143"/>
      <c r="F12" s="143"/>
      <c r="G12" s="143">
        <v>0.04</v>
      </c>
      <c r="H12" s="143">
        <v>3.63</v>
      </c>
      <c r="I12" s="143">
        <v>0.13</v>
      </c>
      <c r="J12" s="143">
        <v>33.049999999999997</v>
      </c>
      <c r="K12" s="141">
        <v>530</v>
      </c>
      <c r="L12" s="70">
        <f t="shared" si="1"/>
        <v>2.65</v>
      </c>
      <c r="M12" s="141"/>
      <c r="N12" s="70">
        <f t="shared" si="2"/>
        <v>0</v>
      </c>
      <c r="O12" s="143"/>
      <c r="P12" s="70">
        <f t="shared" si="3"/>
        <v>0</v>
      </c>
      <c r="Q12" s="143">
        <v>447.02</v>
      </c>
      <c r="R12" s="69">
        <f t="shared" si="4"/>
        <v>2.2351000000000001</v>
      </c>
      <c r="S12" s="140"/>
      <c r="T12" s="140"/>
    </row>
    <row r="13" spans="1:20">
      <c r="A13" s="226"/>
      <c r="B13" s="140"/>
      <c r="C13" s="135" t="s">
        <v>10</v>
      </c>
      <c r="D13" s="143">
        <v>1</v>
      </c>
      <c r="E13" s="143">
        <v>1</v>
      </c>
      <c r="F13" s="143"/>
      <c r="G13" s="143" t="s">
        <v>12</v>
      </c>
      <c r="H13" s="143" t="s">
        <v>12</v>
      </c>
      <c r="I13" s="143" t="s">
        <v>12</v>
      </c>
      <c r="J13" s="143" t="s">
        <v>12</v>
      </c>
      <c r="K13" s="141">
        <v>16</v>
      </c>
      <c r="L13" s="70">
        <f t="shared" si="1"/>
        <v>1.6E-2</v>
      </c>
      <c r="M13" s="141">
        <v>9.5</v>
      </c>
      <c r="N13" s="70">
        <f t="shared" si="2"/>
        <v>9.4999999999999998E-3</v>
      </c>
      <c r="O13" s="143"/>
      <c r="P13" s="70">
        <f t="shared" si="3"/>
        <v>0</v>
      </c>
      <c r="Q13" s="143"/>
      <c r="R13" s="69">
        <f t="shared" si="4"/>
        <v>0</v>
      </c>
      <c r="S13" s="140"/>
      <c r="T13" s="140"/>
    </row>
    <row r="14" spans="1:20">
      <c r="A14" s="226"/>
      <c r="B14" s="140"/>
      <c r="C14" s="135" t="s">
        <v>46</v>
      </c>
      <c r="D14" s="143"/>
      <c r="E14" s="143"/>
      <c r="F14" s="143">
        <v>100</v>
      </c>
      <c r="G14" s="45">
        <f>SUM(G8:G13)</f>
        <v>5.3</v>
      </c>
      <c r="H14" s="45">
        <f t="shared" ref="H14:R14" si="5">SUM(H8:H13)</f>
        <v>6.93</v>
      </c>
      <c r="I14" s="45">
        <f t="shared" si="5"/>
        <v>34.79</v>
      </c>
      <c r="J14" s="45">
        <f t="shared" si="5"/>
        <v>220.51</v>
      </c>
      <c r="K14" s="45"/>
      <c r="L14" s="74">
        <f t="shared" si="5"/>
        <v>9.9488000000000003</v>
      </c>
      <c r="M14" s="45"/>
      <c r="N14" s="74">
        <f t="shared" si="5"/>
        <v>1.93388</v>
      </c>
      <c r="O14" s="45"/>
      <c r="P14" s="74">
        <f t="shared" si="5"/>
        <v>0</v>
      </c>
      <c r="Q14" s="45"/>
      <c r="R14" s="74">
        <f t="shared" si="5"/>
        <v>5.6132860000000004</v>
      </c>
      <c r="S14" s="140"/>
      <c r="T14" s="140"/>
    </row>
    <row r="15" spans="1:20" ht="18" customHeight="1">
      <c r="A15" s="238" t="s">
        <v>20</v>
      </c>
      <c r="B15" s="239" t="s">
        <v>151</v>
      </c>
      <c r="C15" s="135" t="s">
        <v>152</v>
      </c>
      <c r="D15" s="135">
        <v>4</v>
      </c>
      <c r="E15" s="135"/>
      <c r="F15" s="141"/>
      <c r="G15" s="141">
        <v>0.19</v>
      </c>
      <c r="H15" s="141">
        <v>0.14000000000000001</v>
      </c>
      <c r="I15" s="141">
        <v>0.3</v>
      </c>
      <c r="J15" s="141"/>
      <c r="K15" s="141">
        <v>271</v>
      </c>
      <c r="L15" s="70">
        <f>D15*K15/1000</f>
        <v>1.0840000000000001</v>
      </c>
      <c r="M15" s="141"/>
      <c r="N15" s="70">
        <f>D15*M15/1000</f>
        <v>0</v>
      </c>
      <c r="O15" s="143"/>
      <c r="P15" s="70">
        <f>D15*O15/1000</f>
        <v>0</v>
      </c>
      <c r="Q15" s="143"/>
      <c r="R15" s="69">
        <f>D15*Q15/1000</f>
        <v>0</v>
      </c>
      <c r="S15" s="205"/>
      <c r="T15" s="205"/>
    </row>
    <row r="16" spans="1:20" ht="18" customHeight="1">
      <c r="A16" s="238"/>
      <c r="B16" s="239"/>
      <c r="C16" s="135" t="s">
        <v>25</v>
      </c>
      <c r="D16" s="135">
        <v>100</v>
      </c>
      <c r="E16" s="135"/>
      <c r="F16" s="141"/>
      <c r="G16" s="141">
        <v>2.82</v>
      </c>
      <c r="H16" s="141">
        <v>3.2</v>
      </c>
      <c r="I16" s="141">
        <v>4.7300000000000004</v>
      </c>
      <c r="J16" s="141">
        <v>58</v>
      </c>
      <c r="K16" s="141">
        <v>62</v>
      </c>
      <c r="L16" s="70">
        <f>D16*K16/1000</f>
        <v>6.2</v>
      </c>
      <c r="M16" s="141"/>
      <c r="N16" s="70">
        <f>D16*M16/1000</f>
        <v>0</v>
      </c>
      <c r="O16" s="143"/>
      <c r="P16" s="70">
        <f>D16*O16/1000</f>
        <v>0</v>
      </c>
      <c r="Q16" s="143">
        <v>46.34</v>
      </c>
      <c r="R16" s="69">
        <f>D16*Q16/1000</f>
        <v>4.6340000000000003</v>
      </c>
      <c r="S16" s="43"/>
      <c r="T16" s="43"/>
    </row>
    <row r="17" spans="1:20">
      <c r="A17" s="238"/>
      <c r="B17" s="239"/>
      <c r="C17" s="135" t="s">
        <v>9</v>
      </c>
      <c r="D17" s="135">
        <v>20</v>
      </c>
      <c r="E17" s="135"/>
      <c r="F17" s="141"/>
      <c r="G17" s="141"/>
      <c r="H17" s="141"/>
      <c r="I17" s="141">
        <v>19.96</v>
      </c>
      <c r="J17" s="141">
        <v>75.8</v>
      </c>
      <c r="K17" s="141">
        <v>80</v>
      </c>
      <c r="L17" s="70">
        <f>D17*K17/1000</f>
        <v>1.6</v>
      </c>
      <c r="M17" s="141">
        <v>44.49</v>
      </c>
      <c r="N17" s="70">
        <f>D17*M17/1000</f>
        <v>0.88980000000000004</v>
      </c>
      <c r="O17" s="143"/>
      <c r="P17" s="70">
        <f>D17*O17/1000</f>
        <v>0</v>
      </c>
      <c r="Q17" s="143"/>
      <c r="R17" s="69">
        <f>D17*Q17/1000</f>
        <v>0</v>
      </c>
      <c r="S17" s="43"/>
      <c r="T17" s="43"/>
    </row>
    <row r="18" spans="1:20">
      <c r="A18" s="238"/>
      <c r="B18" s="140"/>
      <c r="C18" s="143"/>
      <c r="D18" s="143"/>
      <c r="E18" s="143"/>
      <c r="F18" s="143">
        <v>200</v>
      </c>
      <c r="G18" s="42">
        <f>SUM(G15:G17)</f>
        <v>3.01</v>
      </c>
      <c r="H18" s="42">
        <f>SUM(H15:H17)</f>
        <v>3.3400000000000003</v>
      </c>
      <c r="I18" s="42">
        <f>SUM(I15:I17)</f>
        <v>24.990000000000002</v>
      </c>
      <c r="J18" s="42">
        <f>SUM(J15:J17)</f>
        <v>133.80000000000001</v>
      </c>
      <c r="K18" s="42"/>
      <c r="L18" s="71">
        <f>SUM(L15:L17)</f>
        <v>8.8840000000000003</v>
      </c>
      <c r="M18" s="42"/>
      <c r="N18" s="71">
        <f>SUM(N15:N17)</f>
        <v>0.88980000000000004</v>
      </c>
      <c r="O18" s="42"/>
      <c r="P18" s="71">
        <f>SUM(P15:P17)</f>
        <v>0</v>
      </c>
      <c r="Q18" s="42"/>
      <c r="R18" s="71">
        <f>SUM(R15:R17)</f>
        <v>4.6340000000000003</v>
      </c>
      <c r="S18" s="140"/>
      <c r="T18" s="140"/>
    </row>
    <row r="19" spans="1:20" ht="15.75" customHeight="1">
      <c r="A19" s="143"/>
      <c r="B19" s="140" t="s">
        <v>30</v>
      </c>
      <c r="C19" s="135" t="s">
        <v>30</v>
      </c>
      <c r="D19" s="135">
        <v>40</v>
      </c>
      <c r="E19" s="135">
        <v>40</v>
      </c>
      <c r="F19" s="141">
        <v>40</v>
      </c>
      <c r="G19" s="135"/>
      <c r="H19" s="135">
        <v>1.2</v>
      </c>
      <c r="I19" s="135">
        <v>46</v>
      </c>
      <c r="J19" s="135">
        <v>167.2</v>
      </c>
      <c r="K19" s="141">
        <v>60</v>
      </c>
      <c r="L19" s="70">
        <f>D19*K19/1000</f>
        <v>2.4</v>
      </c>
      <c r="M19" s="141">
        <v>54.8</v>
      </c>
      <c r="N19" s="70">
        <f>D19*M19/1000</f>
        <v>2.1920000000000002</v>
      </c>
      <c r="O19" s="41">
        <f>G19*N19/1000</f>
        <v>0</v>
      </c>
      <c r="P19" s="70">
        <f>D19*O19/1000</f>
        <v>0</v>
      </c>
      <c r="Q19" s="41">
        <f>I19*P19/1000</f>
        <v>0</v>
      </c>
      <c r="R19" s="69">
        <f>D19*Q19/1000</f>
        <v>0</v>
      </c>
      <c r="S19" s="140"/>
      <c r="T19" s="140"/>
    </row>
    <row r="20" spans="1:20">
      <c r="A20" s="143"/>
      <c r="B20" s="140"/>
      <c r="C20" s="135"/>
      <c r="D20" s="135"/>
      <c r="E20" s="135"/>
      <c r="F20" s="141"/>
      <c r="G20" s="43"/>
      <c r="H20" s="43"/>
      <c r="I20" s="43"/>
      <c r="J20" s="43"/>
      <c r="K20" s="43"/>
      <c r="L20" s="73"/>
      <c r="M20" s="60"/>
      <c r="N20" s="73"/>
      <c r="O20" s="60"/>
      <c r="P20" s="73"/>
      <c r="Q20" s="60"/>
      <c r="R20" s="73"/>
      <c r="S20" s="140"/>
      <c r="T20" s="140"/>
    </row>
    <row r="21" spans="1:20" ht="25.5">
      <c r="A21" s="52" t="s">
        <v>31</v>
      </c>
      <c r="B21" s="140" t="s">
        <v>115</v>
      </c>
      <c r="C21" s="135" t="s">
        <v>97</v>
      </c>
      <c r="D21" s="135">
        <v>37</v>
      </c>
      <c r="E21" s="135">
        <v>37</v>
      </c>
      <c r="F21" s="141"/>
      <c r="G21" s="47">
        <v>4.0199999999999996</v>
      </c>
      <c r="H21" s="47"/>
      <c r="I21" s="47">
        <v>25</v>
      </c>
      <c r="J21" s="47">
        <v>121</v>
      </c>
      <c r="K21" s="47">
        <v>40</v>
      </c>
      <c r="L21" s="70">
        <f t="shared" ref="L21:L29" si="6">D21*K21/1000</f>
        <v>1.48</v>
      </c>
      <c r="M21" s="47">
        <v>22.39</v>
      </c>
      <c r="N21" s="70">
        <f t="shared" ref="N21:N29" si="7">D21*M21/1000</f>
        <v>0.82843000000000011</v>
      </c>
      <c r="O21" s="143"/>
      <c r="P21" s="70">
        <f t="shared" ref="P21:P29" si="8">D21*O21/1000</f>
        <v>0</v>
      </c>
      <c r="Q21" s="143"/>
      <c r="R21" s="69">
        <f t="shared" ref="R21:R29" si="9">D21*Q21/1000</f>
        <v>0</v>
      </c>
      <c r="S21" s="140"/>
      <c r="T21" s="140"/>
    </row>
    <row r="22" spans="1:20">
      <c r="A22" s="52"/>
      <c r="B22" s="140"/>
      <c r="C22" s="135" t="s">
        <v>81</v>
      </c>
      <c r="D22" s="135">
        <v>2</v>
      </c>
      <c r="E22" s="135">
        <v>2</v>
      </c>
      <c r="F22" s="141"/>
      <c r="G22" s="47"/>
      <c r="H22" s="47"/>
      <c r="I22" s="47">
        <v>1.9</v>
      </c>
      <c r="J22" s="47">
        <v>7.5</v>
      </c>
      <c r="K22" s="47">
        <v>80</v>
      </c>
      <c r="L22" s="70">
        <f t="shared" si="6"/>
        <v>0.16</v>
      </c>
      <c r="M22" s="47">
        <v>44.5</v>
      </c>
      <c r="N22" s="70">
        <f t="shared" si="7"/>
        <v>8.8999999999999996E-2</v>
      </c>
      <c r="O22" s="143"/>
      <c r="P22" s="70">
        <f t="shared" si="8"/>
        <v>0</v>
      </c>
      <c r="Q22" s="143"/>
      <c r="R22" s="69">
        <f t="shared" si="9"/>
        <v>0</v>
      </c>
      <c r="S22" s="140"/>
      <c r="T22" s="140"/>
    </row>
    <row r="23" spans="1:20">
      <c r="A23" s="52"/>
      <c r="B23" s="140"/>
      <c r="C23" s="135" t="s">
        <v>95</v>
      </c>
      <c r="D23" s="135">
        <v>1.68</v>
      </c>
      <c r="E23" s="135">
        <v>1.68</v>
      </c>
      <c r="F23" s="141"/>
      <c r="G23" s="47">
        <v>0.01</v>
      </c>
      <c r="H23" s="47">
        <v>1.45</v>
      </c>
      <c r="I23" s="47">
        <v>0.02</v>
      </c>
      <c r="J23" s="47">
        <v>13.2</v>
      </c>
      <c r="K23" s="47">
        <v>530</v>
      </c>
      <c r="L23" s="70">
        <f t="shared" si="6"/>
        <v>0.89039999999999997</v>
      </c>
      <c r="M23" s="47">
        <v>447.02</v>
      </c>
      <c r="N23" s="70">
        <f t="shared" si="7"/>
        <v>0.75099359999999993</v>
      </c>
      <c r="O23" s="143"/>
      <c r="P23" s="70">
        <f t="shared" si="8"/>
        <v>0</v>
      </c>
      <c r="Q23" s="143"/>
      <c r="R23" s="69">
        <f t="shared" si="9"/>
        <v>0</v>
      </c>
      <c r="S23" s="140"/>
      <c r="T23" s="140"/>
    </row>
    <row r="24" spans="1:20">
      <c r="A24" s="52"/>
      <c r="B24" s="140"/>
      <c r="C24" s="135" t="s">
        <v>84</v>
      </c>
      <c r="D24" s="135">
        <v>5.0000000000000001E-3</v>
      </c>
      <c r="E24" s="135">
        <v>5.0000000000000001E-3</v>
      </c>
      <c r="F24" s="141"/>
      <c r="G24" s="47"/>
      <c r="H24" s="47"/>
      <c r="I24" s="47"/>
      <c r="J24" s="47"/>
      <c r="K24" s="47">
        <v>16</v>
      </c>
      <c r="L24" s="70">
        <f t="shared" si="6"/>
        <v>8.0000000000000007E-5</v>
      </c>
      <c r="M24" s="47">
        <v>9.5</v>
      </c>
      <c r="N24" s="70">
        <f t="shared" si="7"/>
        <v>4.7500000000000003E-5</v>
      </c>
      <c r="O24" s="143"/>
      <c r="P24" s="70">
        <f t="shared" si="8"/>
        <v>0</v>
      </c>
      <c r="Q24" s="143"/>
      <c r="R24" s="69">
        <f t="shared" si="9"/>
        <v>0</v>
      </c>
      <c r="S24" s="140"/>
      <c r="T24" s="140"/>
    </row>
    <row r="25" spans="1:20">
      <c r="A25" s="52"/>
      <c r="B25" s="140"/>
      <c r="C25" s="135" t="s">
        <v>86</v>
      </c>
      <c r="D25" s="135">
        <v>1.1000000000000001</v>
      </c>
      <c r="E25" s="135">
        <v>1.1000000000000001</v>
      </c>
      <c r="F25" s="141"/>
      <c r="G25" s="47"/>
      <c r="H25" s="47"/>
      <c r="I25" s="47"/>
      <c r="J25" s="47"/>
      <c r="K25" s="47">
        <v>400</v>
      </c>
      <c r="L25" s="70">
        <f t="shared" si="6"/>
        <v>0.44000000000000006</v>
      </c>
      <c r="M25" s="47">
        <v>240</v>
      </c>
      <c r="N25" s="70">
        <f t="shared" si="7"/>
        <v>0.26400000000000001</v>
      </c>
      <c r="O25" s="143"/>
      <c r="P25" s="70">
        <f t="shared" si="8"/>
        <v>0</v>
      </c>
      <c r="Q25" s="143"/>
      <c r="R25" s="69">
        <f t="shared" si="9"/>
        <v>0</v>
      </c>
      <c r="S25" s="140"/>
      <c r="T25" s="140"/>
    </row>
    <row r="26" spans="1:20" ht="15.75" customHeight="1">
      <c r="A26" s="52"/>
      <c r="B26" s="140"/>
      <c r="C26" s="135" t="s">
        <v>116</v>
      </c>
      <c r="D26" s="135">
        <v>25.2</v>
      </c>
      <c r="E26" s="135">
        <v>25.2</v>
      </c>
      <c r="F26" s="141"/>
      <c r="G26" s="47">
        <v>4.5</v>
      </c>
      <c r="H26" s="47">
        <v>0.15</v>
      </c>
      <c r="I26" s="47">
        <v>0.45</v>
      </c>
      <c r="J26" s="47">
        <v>22.1</v>
      </c>
      <c r="K26" s="47">
        <v>300</v>
      </c>
      <c r="L26" s="70">
        <f t="shared" si="6"/>
        <v>7.56</v>
      </c>
      <c r="M26" s="47"/>
      <c r="N26" s="70">
        <f t="shared" si="7"/>
        <v>0</v>
      </c>
      <c r="O26" s="143"/>
      <c r="P26" s="70">
        <f t="shared" si="8"/>
        <v>0</v>
      </c>
      <c r="Q26" s="143">
        <v>278.89</v>
      </c>
      <c r="R26" s="69">
        <f t="shared" si="9"/>
        <v>7.0280279999999991</v>
      </c>
      <c r="S26" s="140"/>
      <c r="T26" s="140"/>
    </row>
    <row r="27" spans="1:20" ht="15.75" customHeight="1">
      <c r="A27" s="52"/>
      <c r="B27" s="140"/>
      <c r="C27" s="135" t="s">
        <v>66</v>
      </c>
      <c r="D27" s="135">
        <v>2.4</v>
      </c>
      <c r="E27" s="135">
        <v>2.4</v>
      </c>
      <c r="F27" s="141"/>
      <c r="G27" s="47">
        <v>0.43</v>
      </c>
      <c r="H27" s="47">
        <v>0.39</v>
      </c>
      <c r="I27" s="47">
        <v>0.02</v>
      </c>
      <c r="J27" s="47">
        <v>5.3</v>
      </c>
      <c r="K27" s="47">
        <v>137.5</v>
      </c>
      <c r="L27" s="70">
        <f t="shared" si="6"/>
        <v>0.33</v>
      </c>
      <c r="M27" s="47">
        <v>137.5</v>
      </c>
      <c r="N27" s="70">
        <f t="shared" si="7"/>
        <v>0.33</v>
      </c>
      <c r="O27" s="143"/>
      <c r="P27" s="70">
        <f t="shared" si="8"/>
        <v>0</v>
      </c>
      <c r="Q27" s="143"/>
      <c r="R27" s="69">
        <f t="shared" si="9"/>
        <v>0</v>
      </c>
      <c r="S27" s="140"/>
      <c r="T27" s="140"/>
    </row>
    <row r="28" spans="1:20">
      <c r="A28" s="52"/>
      <c r="B28" s="140"/>
      <c r="C28" s="135" t="s">
        <v>81</v>
      </c>
      <c r="D28" s="135">
        <v>2.4</v>
      </c>
      <c r="E28" s="135">
        <v>2.4</v>
      </c>
      <c r="F28" s="141"/>
      <c r="G28" s="47"/>
      <c r="H28" s="47"/>
      <c r="I28" s="47">
        <v>0.02</v>
      </c>
      <c r="J28" s="47">
        <v>9</v>
      </c>
      <c r="K28" s="47">
        <v>80</v>
      </c>
      <c r="L28" s="70">
        <f t="shared" si="6"/>
        <v>0.192</v>
      </c>
      <c r="M28" s="47">
        <v>44.49</v>
      </c>
      <c r="N28" s="70">
        <f t="shared" si="7"/>
        <v>0.106776</v>
      </c>
      <c r="O28" s="143"/>
      <c r="P28" s="70">
        <f t="shared" si="8"/>
        <v>0</v>
      </c>
      <c r="Q28" s="143"/>
      <c r="R28" s="69">
        <f t="shared" si="9"/>
        <v>0</v>
      </c>
      <c r="S28" s="140"/>
      <c r="T28" s="140"/>
    </row>
    <row r="29" spans="1:20">
      <c r="A29" s="52"/>
      <c r="B29" s="140"/>
      <c r="C29" s="135" t="s">
        <v>29</v>
      </c>
      <c r="D29" s="135">
        <v>2.5000000000000001E-2</v>
      </c>
      <c r="E29" s="135">
        <v>2.5000000000000001E-2</v>
      </c>
      <c r="F29" s="141"/>
      <c r="G29" s="47"/>
      <c r="H29" s="47"/>
      <c r="I29" s="47"/>
      <c r="J29" s="47"/>
      <c r="K29" s="47">
        <v>137.5</v>
      </c>
      <c r="L29" s="70">
        <f t="shared" si="6"/>
        <v>3.4375E-3</v>
      </c>
      <c r="M29" s="47"/>
      <c r="N29" s="70">
        <f t="shared" si="7"/>
        <v>0</v>
      </c>
      <c r="O29" s="143"/>
      <c r="P29" s="70">
        <f t="shared" si="8"/>
        <v>0</v>
      </c>
      <c r="Q29" s="143"/>
      <c r="R29" s="69">
        <f t="shared" si="9"/>
        <v>0</v>
      </c>
      <c r="S29" s="140"/>
      <c r="T29" s="140"/>
    </row>
    <row r="30" spans="1:20" ht="15" customHeight="1">
      <c r="A30" s="52"/>
      <c r="B30" s="140"/>
      <c r="C30" s="135" t="s">
        <v>46</v>
      </c>
      <c r="D30" s="135"/>
      <c r="E30" s="135"/>
      <c r="F30" s="141">
        <v>75</v>
      </c>
      <c r="G30" s="48">
        <f>SUM(G21:G28)</f>
        <v>8.9599999999999991</v>
      </c>
      <c r="H30" s="48">
        <f t="shared" ref="H30:Q30" si="10">SUM(H21:H28)</f>
        <v>1.9899999999999998</v>
      </c>
      <c r="I30" s="48">
        <f t="shared" si="10"/>
        <v>27.409999999999997</v>
      </c>
      <c r="J30" s="48">
        <f t="shared" si="10"/>
        <v>178.1</v>
      </c>
      <c r="K30" s="48">
        <f>SUM(K21:K29)</f>
        <v>1721</v>
      </c>
      <c r="L30" s="48">
        <f t="shared" si="10"/>
        <v>11.052479999999999</v>
      </c>
      <c r="M30" s="48">
        <f t="shared" si="10"/>
        <v>945.4</v>
      </c>
      <c r="N30" s="48">
        <f t="shared" si="10"/>
        <v>2.3692470999999999</v>
      </c>
      <c r="O30" s="48">
        <f t="shared" si="10"/>
        <v>0</v>
      </c>
      <c r="P30" s="48">
        <f>SUM(P21:P29)</f>
        <v>0</v>
      </c>
      <c r="Q30" s="48">
        <f t="shared" si="10"/>
        <v>278.89</v>
      </c>
      <c r="R30" s="48">
        <f>SUM(R21:R29)</f>
        <v>7.0280279999999991</v>
      </c>
      <c r="S30" s="140"/>
      <c r="T30" s="140"/>
    </row>
    <row r="31" spans="1:20">
      <c r="A31" s="235" t="s">
        <v>76</v>
      </c>
      <c r="B31" s="235"/>
      <c r="C31" s="62"/>
      <c r="D31" s="62"/>
      <c r="E31" s="62"/>
      <c r="F31" s="62"/>
      <c r="G31" s="63">
        <f>G30+G19+G18+G14</f>
        <v>17.27</v>
      </c>
      <c r="H31" s="63">
        <f>H30+H19+H18+H14</f>
        <v>13.459999999999999</v>
      </c>
      <c r="I31" s="63">
        <f>I30+I19+I18+I14</f>
        <v>133.19</v>
      </c>
      <c r="J31" s="63">
        <f>J30+J19+J18+J14</f>
        <v>699.6099999999999</v>
      </c>
      <c r="K31" s="63">
        <f>K30+K19+K18+K14</f>
        <v>1781</v>
      </c>
      <c r="L31" s="63">
        <f t="shared" ref="L31:R31" si="11">L30+L19+L18+L14+L7</f>
        <v>32.28528</v>
      </c>
      <c r="M31" s="63">
        <f t="shared" si="11"/>
        <v>1000.1999999999999</v>
      </c>
      <c r="N31" s="123">
        <f t="shared" si="11"/>
        <v>7.3849271000000005</v>
      </c>
      <c r="O31" s="63">
        <f t="shared" si="11"/>
        <v>0</v>
      </c>
      <c r="P31" s="63">
        <f t="shared" si="11"/>
        <v>0</v>
      </c>
      <c r="Q31" s="63">
        <f t="shared" si="11"/>
        <v>278.89</v>
      </c>
      <c r="R31" s="123">
        <f t="shared" si="11"/>
        <v>17.275314000000002</v>
      </c>
      <c r="S31" s="136"/>
      <c r="T31" s="136"/>
    </row>
  </sheetData>
  <mergeCells count="19">
    <mergeCell ref="A31:B31"/>
    <mergeCell ref="M1:R1"/>
    <mergeCell ref="M2:N2"/>
    <mergeCell ref="O2:P2"/>
    <mergeCell ref="Q2:R2"/>
    <mergeCell ref="F1:F3"/>
    <mergeCell ref="G1:G3"/>
    <mergeCell ref="H1:H3"/>
    <mergeCell ref="I1:I3"/>
    <mergeCell ref="A4:A7"/>
    <mergeCell ref="A8:A14"/>
    <mergeCell ref="A15:A18"/>
    <mergeCell ref="B15:B17"/>
    <mergeCell ref="J1:J3"/>
    <mergeCell ref="K1:L2"/>
    <mergeCell ref="A1:A3"/>
    <mergeCell ref="C1:C3"/>
    <mergeCell ref="D1:D3"/>
    <mergeCell ref="E1:E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5"/>
  <sheetViews>
    <sheetView topLeftCell="B13" workbookViewId="0">
      <selection activeCell="V13" sqref="V13"/>
    </sheetView>
  </sheetViews>
  <sheetFormatPr defaultRowHeight="12.75"/>
  <cols>
    <col min="2" max="2" width="21" customWidth="1"/>
    <col min="3" max="3" width="15.28515625" customWidth="1"/>
    <col min="4" max="4" width="4.85546875" customWidth="1"/>
    <col min="5" max="5" width="4.42578125" customWidth="1"/>
    <col min="6" max="6" width="4.5703125" customWidth="1"/>
    <col min="7" max="7" width="6.140625" customWidth="1"/>
    <col min="8" max="8" width="6.42578125" customWidth="1"/>
    <col min="9" max="9" width="7.42578125" customWidth="1"/>
    <col min="10" max="10" width="7.140625" customWidth="1"/>
    <col min="11" max="11" width="6.140625" customWidth="1"/>
    <col min="12" max="12" width="6.28515625" customWidth="1"/>
    <col min="13" max="13" width="8.7109375" customWidth="1"/>
    <col min="14" max="14" width="6.42578125" customWidth="1"/>
    <col min="15" max="15" width="6.140625" customWidth="1"/>
    <col min="16" max="16" width="5.42578125" customWidth="1"/>
    <col min="17" max="17" width="8.7109375" customWidth="1"/>
    <col min="18" max="18" width="8" customWidth="1"/>
  </cols>
  <sheetData>
    <row r="1" spans="1:20" s="38" customFormat="1" ht="15" customHeight="1">
      <c r="A1" s="221" t="s">
        <v>47</v>
      </c>
      <c r="B1" s="169" t="s">
        <v>0</v>
      </c>
      <c r="C1" s="237" t="s">
        <v>1</v>
      </c>
      <c r="D1" s="237" t="s">
        <v>2</v>
      </c>
      <c r="E1" s="237" t="s">
        <v>3</v>
      </c>
      <c r="F1" s="237" t="s">
        <v>4</v>
      </c>
      <c r="G1" s="237" t="s">
        <v>5</v>
      </c>
      <c r="H1" s="237" t="s">
        <v>6</v>
      </c>
      <c r="I1" s="237" t="s">
        <v>7</v>
      </c>
      <c r="J1" s="237" t="s">
        <v>8</v>
      </c>
      <c r="K1" s="237" t="s">
        <v>68</v>
      </c>
      <c r="L1" s="237"/>
      <c r="M1" s="236" t="s">
        <v>69</v>
      </c>
      <c r="N1" s="236"/>
      <c r="O1" s="236"/>
      <c r="P1" s="236"/>
      <c r="Q1" s="236"/>
      <c r="R1" s="236"/>
      <c r="S1" s="170"/>
      <c r="T1" s="170"/>
    </row>
    <row r="2" spans="1:20" s="38" customFormat="1" ht="42" customHeight="1">
      <c r="A2" s="222"/>
      <c r="B2" s="169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6" t="s">
        <v>70</v>
      </c>
      <c r="N2" s="236"/>
      <c r="O2" s="237" t="s">
        <v>71</v>
      </c>
      <c r="P2" s="237"/>
      <c r="Q2" s="237" t="s">
        <v>72</v>
      </c>
      <c r="R2" s="237"/>
      <c r="S2" s="169"/>
      <c r="T2" s="169"/>
    </row>
    <row r="3" spans="1:20" s="38" customFormat="1" ht="31.5" customHeight="1">
      <c r="A3" s="223"/>
      <c r="B3" s="169"/>
      <c r="C3" s="237"/>
      <c r="D3" s="237"/>
      <c r="E3" s="237"/>
      <c r="F3" s="237"/>
      <c r="G3" s="237"/>
      <c r="H3" s="237"/>
      <c r="I3" s="237"/>
      <c r="J3" s="237"/>
      <c r="K3" s="157" t="s">
        <v>48</v>
      </c>
      <c r="L3" s="158" t="s">
        <v>73</v>
      </c>
      <c r="M3" s="157" t="s">
        <v>48</v>
      </c>
      <c r="N3" s="158" t="s">
        <v>73</v>
      </c>
      <c r="O3" s="157" t="s">
        <v>48</v>
      </c>
      <c r="P3" s="171" t="s">
        <v>73</v>
      </c>
      <c r="Q3" s="157" t="s">
        <v>48</v>
      </c>
      <c r="R3" s="158" t="s">
        <v>73</v>
      </c>
      <c r="S3" s="169"/>
      <c r="T3" s="169"/>
    </row>
    <row r="4" spans="1:20" s="38" customFormat="1" ht="20.25" customHeight="1">
      <c r="A4" s="115"/>
      <c r="B4" s="169" t="s">
        <v>155</v>
      </c>
      <c r="C4" s="157" t="s">
        <v>36</v>
      </c>
      <c r="D4" s="170">
        <v>116</v>
      </c>
      <c r="E4" s="170"/>
      <c r="F4" s="170"/>
      <c r="G4" s="170">
        <v>1.1000000000000001</v>
      </c>
      <c r="H4" s="157"/>
      <c r="I4" s="170">
        <v>5.43</v>
      </c>
      <c r="J4" s="170">
        <v>28.9</v>
      </c>
      <c r="K4" s="172">
        <v>20</v>
      </c>
      <c r="L4" s="171">
        <f>D4*K4/1000</f>
        <v>2.3199999999999998</v>
      </c>
      <c r="M4" s="172"/>
      <c r="N4" s="171">
        <f>D4*M4/1000</f>
        <v>0</v>
      </c>
      <c r="O4" s="170">
        <v>20</v>
      </c>
      <c r="P4" s="171">
        <f>D4*O4/1000</f>
        <v>2.3199999999999998</v>
      </c>
      <c r="Q4" s="170"/>
      <c r="R4" s="158">
        <f>D4*Q4/1000</f>
        <v>0</v>
      </c>
      <c r="S4" s="169"/>
      <c r="T4" s="169"/>
    </row>
    <row r="5" spans="1:20" s="38" customFormat="1" ht="30" customHeight="1">
      <c r="A5" s="115"/>
      <c r="B5" s="169"/>
      <c r="C5" s="157" t="s">
        <v>15</v>
      </c>
      <c r="D5" s="170">
        <v>10</v>
      </c>
      <c r="E5" s="170"/>
      <c r="F5" s="170"/>
      <c r="G5" s="157" t="s">
        <v>12</v>
      </c>
      <c r="H5" s="170">
        <v>9.9</v>
      </c>
      <c r="I5" s="170"/>
      <c r="J5" s="170">
        <v>89.9</v>
      </c>
      <c r="K5" s="172">
        <v>140</v>
      </c>
      <c r="L5" s="171">
        <f>D5*K5/1000</f>
        <v>1.4</v>
      </c>
      <c r="M5" s="172">
        <v>57.58</v>
      </c>
      <c r="N5" s="171">
        <f>D5*M5/1000</f>
        <v>0.57579999999999998</v>
      </c>
      <c r="O5" s="170"/>
      <c r="P5" s="171">
        <f>D5*O5/1000</f>
        <v>0</v>
      </c>
      <c r="Q5" s="170"/>
      <c r="R5" s="158">
        <f>D5*Q5/1000</f>
        <v>0</v>
      </c>
      <c r="S5" s="169"/>
      <c r="T5" s="169"/>
    </row>
    <row r="6" spans="1:20" s="38" customFormat="1" ht="20.25" customHeight="1">
      <c r="A6" s="115"/>
      <c r="B6" s="169"/>
      <c r="C6" s="157" t="s">
        <v>9</v>
      </c>
      <c r="D6" s="170">
        <v>5</v>
      </c>
      <c r="E6" s="170"/>
      <c r="F6" s="170"/>
      <c r="G6" s="157" t="s">
        <v>12</v>
      </c>
      <c r="H6" s="157">
        <v>4.9000000000000004</v>
      </c>
      <c r="I6" s="170"/>
      <c r="J6" s="170">
        <v>18.899999999999999</v>
      </c>
      <c r="K6" s="172">
        <v>80</v>
      </c>
      <c r="L6" s="171">
        <f>D6*K6/1000</f>
        <v>0.4</v>
      </c>
      <c r="M6" s="172"/>
      <c r="N6" s="171">
        <f>D6*M6/1000</f>
        <v>0</v>
      </c>
      <c r="O6" s="170"/>
      <c r="P6" s="171">
        <f>D6*O6/1000</f>
        <v>0</v>
      </c>
      <c r="Q6" s="170">
        <v>44.49</v>
      </c>
      <c r="R6" s="158">
        <f>D6*Q6/1000</f>
        <v>0.22245000000000001</v>
      </c>
      <c r="S6" s="169"/>
      <c r="T6" s="169"/>
    </row>
    <row r="7" spans="1:20" s="38" customFormat="1" ht="20.25" customHeight="1">
      <c r="A7" s="115"/>
      <c r="B7" s="169"/>
      <c r="C7" s="157" t="s">
        <v>46</v>
      </c>
      <c r="D7" s="170"/>
      <c r="E7" s="170"/>
      <c r="F7" s="170">
        <v>100</v>
      </c>
      <c r="G7" s="173">
        <f>SUM(G4:G6)</f>
        <v>1.1000000000000001</v>
      </c>
      <c r="H7" s="173">
        <f t="shared" ref="H7:R7" si="0">SUM(H4:H6)</f>
        <v>14.8</v>
      </c>
      <c r="I7" s="173">
        <f t="shared" si="0"/>
        <v>5.43</v>
      </c>
      <c r="J7" s="173">
        <f t="shared" si="0"/>
        <v>137.70000000000002</v>
      </c>
      <c r="K7" s="173">
        <f t="shared" si="0"/>
        <v>240</v>
      </c>
      <c r="L7" s="173">
        <f t="shared" si="0"/>
        <v>4.12</v>
      </c>
      <c r="M7" s="173">
        <f t="shared" si="0"/>
        <v>57.58</v>
      </c>
      <c r="N7" s="173">
        <f t="shared" si="0"/>
        <v>0.57579999999999998</v>
      </c>
      <c r="O7" s="173">
        <f t="shared" si="0"/>
        <v>20</v>
      </c>
      <c r="P7" s="173">
        <f t="shared" si="0"/>
        <v>2.3199999999999998</v>
      </c>
      <c r="Q7" s="173">
        <f t="shared" si="0"/>
        <v>44.49</v>
      </c>
      <c r="R7" s="173">
        <f t="shared" si="0"/>
        <v>0.22245000000000001</v>
      </c>
      <c r="S7" s="169"/>
      <c r="T7" s="169"/>
    </row>
    <row r="8" spans="1:20"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</row>
    <row r="9" spans="1:20" s="38" customFormat="1" ht="15" customHeight="1">
      <c r="A9" s="54" t="s">
        <v>28</v>
      </c>
      <c r="B9" s="169" t="s">
        <v>122</v>
      </c>
      <c r="C9" s="157" t="s">
        <v>98</v>
      </c>
      <c r="D9" s="157">
        <v>63.7</v>
      </c>
      <c r="E9" s="157"/>
      <c r="F9" s="157"/>
      <c r="G9" s="157">
        <v>0.6</v>
      </c>
      <c r="H9" s="157">
        <v>0.12</v>
      </c>
      <c r="I9" s="157">
        <v>4.9800000000000004</v>
      </c>
      <c r="J9" s="157">
        <v>24.4</v>
      </c>
      <c r="K9" s="157">
        <v>25</v>
      </c>
      <c r="L9" s="171">
        <f t="shared" ref="L9:L15" si="1">D9*K9/1000</f>
        <v>1.5925</v>
      </c>
      <c r="M9" s="157"/>
      <c r="N9" s="171">
        <f t="shared" ref="N9:N15" si="2">D9*M9/1000</f>
        <v>0</v>
      </c>
      <c r="O9" s="170">
        <v>20</v>
      </c>
      <c r="P9" s="171">
        <f t="shared" ref="P9:P15" si="3">D9*O9/1000</f>
        <v>1.274</v>
      </c>
      <c r="Q9" s="170"/>
      <c r="R9" s="158">
        <f t="shared" ref="R9:R15" si="4">D9*Q9/1000</f>
        <v>0</v>
      </c>
      <c r="S9" s="169"/>
      <c r="T9" s="169"/>
    </row>
    <row r="10" spans="1:20" s="38" customFormat="1" ht="15" customHeight="1">
      <c r="A10" s="55"/>
      <c r="B10" s="174"/>
      <c r="C10" s="157" t="s">
        <v>126</v>
      </c>
      <c r="D10" s="157">
        <v>54</v>
      </c>
      <c r="E10" s="157">
        <v>25</v>
      </c>
      <c r="F10" s="157"/>
      <c r="G10" s="157"/>
      <c r="H10" s="157"/>
      <c r="I10" s="157"/>
      <c r="J10" s="157"/>
      <c r="K10" s="157">
        <v>440</v>
      </c>
      <c r="L10" s="171">
        <f t="shared" si="1"/>
        <v>23.76</v>
      </c>
      <c r="M10" s="157"/>
      <c r="N10" s="171">
        <f t="shared" si="2"/>
        <v>0</v>
      </c>
      <c r="O10" s="170"/>
      <c r="P10" s="171">
        <f t="shared" si="3"/>
        <v>0</v>
      </c>
      <c r="Q10" s="170">
        <v>300.82</v>
      </c>
      <c r="R10" s="158">
        <f t="shared" si="4"/>
        <v>16.24428</v>
      </c>
      <c r="S10" s="174"/>
      <c r="T10" s="174"/>
    </row>
    <row r="11" spans="1:20" s="38" customFormat="1" ht="15" customHeight="1">
      <c r="A11" s="55"/>
      <c r="B11" s="174"/>
      <c r="C11" s="157" t="s">
        <v>80</v>
      </c>
      <c r="D11" s="157">
        <v>28.4</v>
      </c>
      <c r="E11" s="157">
        <v>22.7</v>
      </c>
      <c r="F11" s="157"/>
      <c r="G11" s="157">
        <v>0.19</v>
      </c>
      <c r="H11" s="157"/>
      <c r="I11" s="157">
        <v>1.08</v>
      </c>
      <c r="J11" s="157">
        <v>5.13</v>
      </c>
      <c r="K11" s="157">
        <v>35</v>
      </c>
      <c r="L11" s="171">
        <f t="shared" si="1"/>
        <v>0.99399999999999999</v>
      </c>
      <c r="M11" s="157"/>
      <c r="N11" s="171">
        <f t="shared" si="2"/>
        <v>0</v>
      </c>
      <c r="O11" s="170">
        <v>25</v>
      </c>
      <c r="P11" s="171">
        <f t="shared" si="3"/>
        <v>0.71</v>
      </c>
      <c r="Q11" s="170"/>
      <c r="R11" s="158">
        <f t="shared" si="4"/>
        <v>0</v>
      </c>
      <c r="S11" s="174"/>
      <c r="T11" s="174"/>
    </row>
    <row r="12" spans="1:20" s="38" customFormat="1" ht="15" customHeight="1">
      <c r="A12" s="55"/>
      <c r="B12" s="169"/>
      <c r="C12" s="157" t="s">
        <v>79</v>
      </c>
      <c r="D12" s="157">
        <v>14.3</v>
      </c>
      <c r="E12" s="157">
        <v>12</v>
      </c>
      <c r="F12" s="157"/>
      <c r="G12" s="157">
        <v>0.1</v>
      </c>
      <c r="H12" s="157"/>
      <c r="I12" s="157">
        <v>1.08</v>
      </c>
      <c r="J12" s="157">
        <v>3.28</v>
      </c>
      <c r="K12" s="157">
        <v>30</v>
      </c>
      <c r="L12" s="171">
        <f t="shared" si="1"/>
        <v>0.42899999999999999</v>
      </c>
      <c r="M12" s="157"/>
      <c r="N12" s="171">
        <f t="shared" si="2"/>
        <v>0</v>
      </c>
      <c r="O12" s="170">
        <v>25</v>
      </c>
      <c r="P12" s="171">
        <f t="shared" si="3"/>
        <v>0.35749999999999998</v>
      </c>
      <c r="Q12" s="170"/>
      <c r="R12" s="158">
        <f t="shared" si="4"/>
        <v>0</v>
      </c>
      <c r="S12" s="169"/>
      <c r="T12" s="169"/>
    </row>
    <row r="13" spans="1:20" s="38" customFormat="1" ht="15" customHeight="1">
      <c r="A13" s="55"/>
      <c r="B13" s="169"/>
      <c r="C13" s="157" t="s">
        <v>99</v>
      </c>
      <c r="D13" s="157">
        <v>69.8</v>
      </c>
      <c r="E13" s="157">
        <v>57</v>
      </c>
      <c r="F13" s="157"/>
      <c r="G13" s="157">
        <v>0.6</v>
      </c>
      <c r="H13" s="157">
        <v>0.03</v>
      </c>
      <c r="I13" s="157">
        <v>0.72</v>
      </c>
      <c r="J13" s="157">
        <v>9.9</v>
      </c>
      <c r="K13" s="157">
        <v>25</v>
      </c>
      <c r="L13" s="171">
        <f t="shared" si="1"/>
        <v>1.7450000000000001</v>
      </c>
      <c r="M13" s="157"/>
      <c r="N13" s="171">
        <f t="shared" si="2"/>
        <v>0</v>
      </c>
      <c r="O13" s="170">
        <v>23</v>
      </c>
      <c r="P13" s="171">
        <f t="shared" si="3"/>
        <v>1.6053999999999999</v>
      </c>
      <c r="Q13" s="170"/>
      <c r="R13" s="158">
        <f t="shared" si="4"/>
        <v>0</v>
      </c>
      <c r="S13" s="169"/>
      <c r="T13" s="169"/>
    </row>
    <row r="14" spans="1:20" s="38" customFormat="1" ht="15" customHeight="1">
      <c r="A14" s="55"/>
      <c r="B14" s="169"/>
      <c r="C14" s="157" t="s">
        <v>95</v>
      </c>
      <c r="D14" s="157">
        <v>6</v>
      </c>
      <c r="E14" s="157">
        <v>6</v>
      </c>
      <c r="F14" s="157"/>
      <c r="G14" s="157">
        <v>4.8000000000000001E-2</v>
      </c>
      <c r="H14" s="157">
        <v>4.3499999999999996</v>
      </c>
      <c r="I14" s="157">
        <v>0.156</v>
      </c>
      <c r="J14" s="157">
        <v>39.659999999999997</v>
      </c>
      <c r="K14" s="157">
        <v>530</v>
      </c>
      <c r="L14" s="171">
        <f t="shared" si="1"/>
        <v>3.18</v>
      </c>
      <c r="M14" s="157">
        <v>447.82</v>
      </c>
      <c r="N14" s="171">
        <f t="shared" si="2"/>
        <v>2.6869200000000002</v>
      </c>
      <c r="O14" s="170"/>
      <c r="P14" s="171">
        <f t="shared" si="3"/>
        <v>0</v>
      </c>
      <c r="Q14" s="170"/>
      <c r="R14" s="158">
        <f t="shared" si="4"/>
        <v>0</v>
      </c>
      <c r="S14" s="169"/>
      <c r="T14" s="169"/>
    </row>
    <row r="15" spans="1:20" s="38" customFormat="1" ht="15" customHeight="1">
      <c r="A15" s="55"/>
      <c r="B15" s="169"/>
      <c r="C15" s="157" t="s">
        <v>100</v>
      </c>
      <c r="D15" s="157">
        <v>5</v>
      </c>
      <c r="E15" s="157">
        <v>5</v>
      </c>
      <c r="F15" s="157"/>
      <c r="G15" s="157">
        <v>0.4</v>
      </c>
      <c r="H15" s="157">
        <v>2.9</v>
      </c>
      <c r="I15" s="157">
        <v>0.05</v>
      </c>
      <c r="J15" s="157">
        <v>9.9</v>
      </c>
      <c r="K15" s="157">
        <v>86.05</v>
      </c>
      <c r="L15" s="171">
        <f t="shared" si="1"/>
        <v>0.43025000000000002</v>
      </c>
      <c r="M15" s="157">
        <v>70</v>
      </c>
      <c r="N15" s="171">
        <f t="shared" si="2"/>
        <v>0.35</v>
      </c>
      <c r="O15" s="170"/>
      <c r="P15" s="171">
        <f t="shared" si="3"/>
        <v>0</v>
      </c>
      <c r="Q15" s="170"/>
      <c r="R15" s="158">
        <f t="shared" si="4"/>
        <v>0</v>
      </c>
      <c r="S15" s="169"/>
      <c r="T15" s="169"/>
    </row>
    <row r="16" spans="1:20" s="59" customFormat="1" ht="15" customHeight="1">
      <c r="A16" s="57"/>
      <c r="B16" s="169"/>
      <c r="C16" s="170" t="s">
        <v>46</v>
      </c>
      <c r="D16" s="170"/>
      <c r="E16" s="170"/>
      <c r="F16" s="170">
        <v>150</v>
      </c>
      <c r="G16" s="173">
        <f>SUM(G9:G15)</f>
        <v>1.9380000000000002</v>
      </c>
      <c r="H16" s="173">
        <f t="shared" ref="H16:R16" si="5">SUM(H9:H15)</f>
        <v>7.4</v>
      </c>
      <c r="I16" s="173">
        <f t="shared" si="5"/>
        <v>8.0660000000000007</v>
      </c>
      <c r="J16" s="173">
        <f t="shared" si="5"/>
        <v>92.27</v>
      </c>
      <c r="K16" s="173"/>
      <c r="L16" s="175">
        <f t="shared" si="5"/>
        <v>32.130749999999999</v>
      </c>
      <c r="M16" s="176"/>
      <c r="N16" s="175">
        <f t="shared" si="5"/>
        <v>3.0369200000000003</v>
      </c>
      <c r="O16" s="176"/>
      <c r="P16" s="175">
        <f t="shared" si="5"/>
        <v>3.9468999999999999</v>
      </c>
      <c r="Q16" s="176"/>
      <c r="R16" s="175">
        <f t="shared" si="5"/>
        <v>16.24428</v>
      </c>
      <c r="S16" s="169"/>
      <c r="T16" s="169"/>
    </row>
    <row r="17" spans="1:20" s="38" customFormat="1" ht="15" customHeight="1">
      <c r="A17" s="62">
        <v>944</v>
      </c>
      <c r="B17" s="169" t="s">
        <v>22</v>
      </c>
      <c r="C17" s="157" t="s">
        <v>21</v>
      </c>
      <c r="D17" s="157">
        <v>1</v>
      </c>
      <c r="E17" s="157">
        <v>1</v>
      </c>
      <c r="F17" s="170"/>
      <c r="G17" s="157"/>
      <c r="H17" s="157" t="s">
        <v>12</v>
      </c>
      <c r="I17" s="157" t="s">
        <v>12</v>
      </c>
      <c r="J17" s="157" t="s">
        <v>12</v>
      </c>
      <c r="K17" s="157">
        <v>688</v>
      </c>
      <c r="L17" s="171">
        <f>D17*K17/1000</f>
        <v>0.68799999999999994</v>
      </c>
      <c r="M17" s="157">
        <v>260</v>
      </c>
      <c r="N17" s="171">
        <f>D17*M17/1000</f>
        <v>0.26</v>
      </c>
      <c r="O17" s="170"/>
      <c r="P17" s="171">
        <f>D17*O17/1000</f>
        <v>0</v>
      </c>
      <c r="Q17" s="170"/>
      <c r="R17" s="158">
        <f>D17*Q17/1000</f>
        <v>0</v>
      </c>
      <c r="S17" s="169"/>
      <c r="T17" s="169"/>
    </row>
    <row r="18" spans="1:20" s="38" customFormat="1" ht="15" customHeight="1">
      <c r="A18" s="62"/>
      <c r="B18" s="169"/>
      <c r="C18" s="157" t="s">
        <v>9</v>
      </c>
      <c r="D18" s="157">
        <v>15</v>
      </c>
      <c r="E18" s="157">
        <v>15</v>
      </c>
      <c r="F18" s="170"/>
      <c r="G18" s="157">
        <v>0</v>
      </c>
      <c r="H18" s="157" t="s">
        <v>12</v>
      </c>
      <c r="I18" s="157">
        <v>14.9</v>
      </c>
      <c r="J18" s="157">
        <v>56.8</v>
      </c>
      <c r="K18" s="157">
        <v>80</v>
      </c>
      <c r="L18" s="171">
        <f>D18*K18/1000</f>
        <v>1.2</v>
      </c>
      <c r="M18" s="157">
        <v>44.49</v>
      </c>
      <c r="N18" s="171">
        <f>D18*M18/1000</f>
        <v>0.66735</v>
      </c>
      <c r="O18" s="170"/>
      <c r="P18" s="171">
        <f>D18*O18/1000</f>
        <v>0</v>
      </c>
      <c r="Q18" s="170"/>
      <c r="R18" s="158">
        <f>D18*Q18/1000</f>
        <v>0</v>
      </c>
      <c r="S18" s="169"/>
      <c r="T18" s="169"/>
    </row>
    <row r="19" spans="1:20" s="38" customFormat="1" ht="15" customHeight="1">
      <c r="A19" s="62"/>
      <c r="B19" s="169"/>
      <c r="C19" s="157" t="s">
        <v>46</v>
      </c>
      <c r="D19" s="157"/>
      <c r="E19" s="157"/>
      <c r="F19" s="157">
        <v>200</v>
      </c>
      <c r="G19" s="169">
        <f>SUM(G17:G18)</f>
        <v>0</v>
      </c>
      <c r="H19" s="169"/>
      <c r="I19" s="169"/>
      <c r="J19" s="169"/>
      <c r="K19" s="169"/>
      <c r="L19" s="177"/>
      <c r="M19" s="169"/>
      <c r="N19" s="177"/>
      <c r="O19" s="169"/>
      <c r="P19" s="177"/>
      <c r="Q19" s="169"/>
      <c r="R19" s="177"/>
      <c r="S19" s="169"/>
      <c r="T19" s="169"/>
    </row>
    <row r="20" spans="1:20" s="38" customFormat="1" ht="15" customHeight="1">
      <c r="A20" s="11"/>
      <c r="B20" s="169" t="s">
        <v>49</v>
      </c>
      <c r="C20" s="157" t="s">
        <v>30</v>
      </c>
      <c r="D20" s="157">
        <v>40</v>
      </c>
      <c r="E20" s="157">
        <v>40</v>
      </c>
      <c r="F20" s="157">
        <v>40</v>
      </c>
      <c r="G20" s="157">
        <v>6.96</v>
      </c>
      <c r="H20" s="157">
        <v>1.2</v>
      </c>
      <c r="I20" s="157">
        <v>46</v>
      </c>
      <c r="J20" s="157">
        <v>167.2</v>
      </c>
      <c r="K20" s="157">
        <v>60</v>
      </c>
      <c r="L20" s="171">
        <f>D20*K20/1000</f>
        <v>2.4</v>
      </c>
      <c r="M20" s="157">
        <v>44.98</v>
      </c>
      <c r="N20" s="171">
        <f>D20*M20/1000</f>
        <v>1.7991999999999999</v>
      </c>
      <c r="O20" s="172"/>
      <c r="P20" s="171">
        <f>D20*O20/1000</f>
        <v>0</v>
      </c>
      <c r="Q20" s="172"/>
      <c r="R20" s="158">
        <f>D20*Q20/1000</f>
        <v>0</v>
      </c>
      <c r="S20" s="169"/>
      <c r="T20" s="169"/>
    </row>
    <row r="21" spans="1:20" s="38" customFormat="1" ht="15" customHeight="1">
      <c r="A21" s="209"/>
      <c r="B21" s="240" t="s">
        <v>153</v>
      </c>
      <c r="C21" s="178"/>
      <c r="D21" s="178"/>
      <c r="E21" s="178"/>
      <c r="F21" s="178"/>
      <c r="G21" s="178"/>
      <c r="H21" s="178"/>
      <c r="I21" s="178"/>
      <c r="J21" s="178"/>
      <c r="K21" s="157"/>
      <c r="L21" s="171">
        <f>D21*K21/1000</f>
        <v>0</v>
      </c>
      <c r="M21" s="157"/>
      <c r="N21" s="171">
        <f>D21*M21/1000</f>
        <v>0</v>
      </c>
      <c r="O21" s="172"/>
      <c r="P21" s="171"/>
      <c r="Q21" s="172"/>
      <c r="R21" s="158"/>
      <c r="S21" s="179"/>
      <c r="T21" s="179"/>
    </row>
    <row r="22" spans="1:20" s="38" customFormat="1" ht="15" customHeight="1">
      <c r="A22" s="210"/>
      <c r="B22" s="240"/>
      <c r="C22" s="178" t="s">
        <v>154</v>
      </c>
      <c r="D22" s="178">
        <v>30</v>
      </c>
      <c r="E22" s="178"/>
      <c r="F22" s="178"/>
      <c r="G22" s="178">
        <v>8</v>
      </c>
      <c r="H22" s="178">
        <v>12</v>
      </c>
      <c r="I22" s="178">
        <v>67</v>
      </c>
      <c r="J22" s="178">
        <v>410</v>
      </c>
      <c r="K22" s="157">
        <v>130</v>
      </c>
      <c r="L22" s="171">
        <f>D22*K22/1000</f>
        <v>3.9</v>
      </c>
      <c r="M22" s="157">
        <v>57</v>
      </c>
      <c r="N22" s="171">
        <f>D22*M22/1000</f>
        <v>1.71</v>
      </c>
      <c r="O22" s="172"/>
      <c r="P22" s="171"/>
      <c r="Q22" s="172"/>
      <c r="R22" s="158"/>
      <c r="S22" s="179"/>
      <c r="T22" s="179"/>
    </row>
    <row r="23" spans="1:20" s="38" customFormat="1" ht="15" customHeight="1">
      <c r="A23" s="210"/>
      <c r="B23" s="179"/>
      <c r="C23" s="178"/>
      <c r="D23" s="178"/>
      <c r="E23" s="178"/>
      <c r="F23" s="178"/>
      <c r="G23" s="178"/>
      <c r="H23" s="178"/>
      <c r="I23" s="178"/>
      <c r="J23" s="178"/>
      <c r="K23" s="157"/>
      <c r="L23" s="171"/>
      <c r="M23" s="157"/>
      <c r="N23" s="171"/>
      <c r="O23" s="172"/>
      <c r="P23" s="171"/>
      <c r="Q23" s="172"/>
      <c r="R23" s="158"/>
      <c r="S23" s="172"/>
      <c r="T23" s="170"/>
    </row>
    <row r="24" spans="1:20" s="38" customFormat="1" ht="15" customHeight="1">
      <c r="A24" s="211"/>
      <c r="B24" s="179"/>
      <c r="C24" s="178"/>
      <c r="D24" s="178"/>
      <c r="E24" s="178"/>
      <c r="F24" s="178"/>
      <c r="G24" s="180">
        <f>SUM(G21:G23)</f>
        <v>8</v>
      </c>
      <c r="H24" s="180">
        <f>SUM(H21:H23)</f>
        <v>12</v>
      </c>
      <c r="I24" s="180">
        <f>SUM(I21:I23)</f>
        <v>67</v>
      </c>
      <c r="J24" s="180">
        <f>SUM(J21:J23)</f>
        <v>410</v>
      </c>
      <c r="K24" s="180"/>
      <c r="L24" s="181">
        <f t="shared" ref="L24:R24" si="6">SUM(L21:L23)</f>
        <v>3.9</v>
      </c>
      <c r="M24" s="182">
        <f t="shared" si="6"/>
        <v>57</v>
      </c>
      <c r="N24" s="181">
        <f t="shared" si="6"/>
        <v>1.71</v>
      </c>
      <c r="O24" s="182">
        <f t="shared" si="6"/>
        <v>0</v>
      </c>
      <c r="P24" s="181">
        <f t="shared" si="6"/>
        <v>0</v>
      </c>
      <c r="Q24" s="182">
        <f t="shared" si="6"/>
        <v>0</v>
      </c>
      <c r="R24" s="181">
        <f t="shared" si="6"/>
        <v>0</v>
      </c>
      <c r="S24" s="172"/>
      <c r="T24" s="170"/>
    </row>
    <row r="25" spans="1:20" s="38" customFormat="1" ht="15" customHeight="1">
      <c r="A25" s="52" t="s">
        <v>76</v>
      </c>
      <c r="B25" s="186"/>
      <c r="C25" s="170"/>
      <c r="D25" s="170"/>
      <c r="E25" s="170"/>
      <c r="F25" s="170"/>
      <c r="G25" s="183">
        <f>G24+G20+G19+G16</f>
        <v>16.898</v>
      </c>
      <c r="H25" s="183">
        <f>H24+H20+H19+H16</f>
        <v>20.6</v>
      </c>
      <c r="I25" s="183">
        <f>I24+I20+I19+I16</f>
        <v>121.066</v>
      </c>
      <c r="J25" s="183">
        <f>J24+J20+J19+J16</f>
        <v>669.47</v>
      </c>
      <c r="K25" s="183">
        <f>K24+K20+K19+K16</f>
        <v>60</v>
      </c>
      <c r="L25" s="183">
        <f t="shared" ref="L25:R25" si="7">L24+L20+L19+L16+L7</f>
        <v>42.550749999999994</v>
      </c>
      <c r="M25" s="183">
        <f t="shared" si="7"/>
        <v>159.56</v>
      </c>
      <c r="N25" s="184">
        <f t="shared" si="7"/>
        <v>7.1219200000000003</v>
      </c>
      <c r="O25" s="183">
        <f t="shared" si="7"/>
        <v>20</v>
      </c>
      <c r="P25" s="185">
        <f t="shared" si="7"/>
        <v>6.2668999999999997</v>
      </c>
      <c r="Q25" s="183">
        <f t="shared" si="7"/>
        <v>44.49</v>
      </c>
      <c r="R25" s="184">
        <f t="shared" si="7"/>
        <v>16.466729999999998</v>
      </c>
      <c r="S25" s="183"/>
      <c r="T25" s="183"/>
    </row>
  </sheetData>
  <mergeCells count="16">
    <mergeCell ref="J1:J3"/>
    <mergeCell ref="K1:L2"/>
    <mergeCell ref="M1:R1"/>
    <mergeCell ref="M2:N2"/>
    <mergeCell ref="O2:P2"/>
    <mergeCell ref="Q2:R2"/>
    <mergeCell ref="F1:F3"/>
    <mergeCell ref="B21:B22"/>
    <mergeCell ref="G1:G3"/>
    <mergeCell ref="H1:H3"/>
    <mergeCell ref="I1:I3"/>
    <mergeCell ref="A1:A3"/>
    <mergeCell ref="C1:C3"/>
    <mergeCell ref="A21:A24"/>
    <mergeCell ref="D1:D3"/>
    <mergeCell ref="E1:E3"/>
  </mergeCells>
  <pageMargins left="0.22" right="0.25" top="0.74803149606299213" bottom="0.74803149606299213" header="0.3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37"/>
  <sheetViews>
    <sheetView zoomScale="90" zoomScaleNormal="90" workbookViewId="0">
      <selection activeCell="W33" sqref="W33"/>
    </sheetView>
  </sheetViews>
  <sheetFormatPr defaultRowHeight="12.75"/>
  <cols>
    <col min="1" max="1" width="5.140625" customWidth="1"/>
    <col min="2" max="2" width="15.140625" customWidth="1"/>
    <col min="3" max="3" width="16.85546875" customWidth="1"/>
    <col min="4" max="5" width="4.7109375" customWidth="1"/>
    <col min="6" max="6" width="3.7109375" customWidth="1"/>
    <col min="7" max="7" width="6.7109375" customWidth="1"/>
    <col min="8" max="8" width="6.140625" customWidth="1"/>
    <col min="9" max="9" width="6" customWidth="1"/>
    <col min="10" max="10" width="7.7109375" customWidth="1"/>
    <col min="12" max="12" width="5.42578125" customWidth="1"/>
    <col min="13" max="13" width="4.85546875" customWidth="1"/>
    <col min="14" max="14" width="5.42578125" customWidth="1"/>
    <col min="15" max="16" width="6.5703125" customWidth="1"/>
    <col min="17" max="17" width="6.7109375" customWidth="1"/>
  </cols>
  <sheetData>
    <row r="1" spans="1:20" ht="14.25">
      <c r="A1" s="241" t="s">
        <v>123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3"/>
    </row>
    <row r="2" spans="1:20" ht="23.25" customHeight="1">
      <c r="A2" s="244" t="s">
        <v>67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</row>
    <row r="3" spans="1:20">
      <c r="A3" s="237" t="s">
        <v>47</v>
      </c>
      <c r="B3" s="246" t="s">
        <v>0</v>
      </c>
      <c r="C3" s="237" t="s">
        <v>1</v>
      </c>
      <c r="D3" s="237" t="s">
        <v>2</v>
      </c>
      <c r="E3" s="237" t="s">
        <v>3</v>
      </c>
      <c r="F3" s="237" t="s">
        <v>4</v>
      </c>
      <c r="G3" s="237" t="s">
        <v>5</v>
      </c>
      <c r="H3" s="237" t="s">
        <v>6</v>
      </c>
      <c r="I3" s="237" t="s">
        <v>7</v>
      </c>
      <c r="J3" s="237" t="s">
        <v>8</v>
      </c>
      <c r="K3" s="237" t="s">
        <v>68</v>
      </c>
      <c r="L3" s="237"/>
      <c r="M3" s="236" t="s">
        <v>69</v>
      </c>
      <c r="N3" s="236"/>
      <c r="O3" s="236"/>
      <c r="P3" s="236"/>
      <c r="Q3" s="236"/>
      <c r="R3" s="236"/>
      <c r="S3" s="174"/>
      <c r="T3" s="174"/>
    </row>
    <row r="4" spans="1:20">
      <c r="A4" s="237"/>
      <c r="B4" s="24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6" t="s">
        <v>70</v>
      </c>
      <c r="N4" s="236"/>
      <c r="O4" s="237" t="s">
        <v>71</v>
      </c>
      <c r="P4" s="237"/>
      <c r="Q4" s="237" t="s">
        <v>72</v>
      </c>
      <c r="R4" s="237"/>
      <c r="S4" s="169"/>
      <c r="T4" s="174"/>
    </row>
    <row r="5" spans="1:20" ht="60.75" customHeight="1">
      <c r="A5" s="237"/>
      <c r="B5" s="248"/>
      <c r="C5" s="237"/>
      <c r="D5" s="237"/>
      <c r="E5" s="237"/>
      <c r="F5" s="237"/>
      <c r="G5" s="237"/>
      <c r="H5" s="237"/>
      <c r="I5" s="237"/>
      <c r="J5" s="237"/>
      <c r="K5" s="157" t="s">
        <v>48</v>
      </c>
      <c r="L5" s="158" t="s">
        <v>73</v>
      </c>
      <c r="M5" s="157" t="s">
        <v>48</v>
      </c>
      <c r="N5" s="158" t="s">
        <v>73</v>
      </c>
      <c r="O5" s="157" t="s">
        <v>48</v>
      </c>
      <c r="P5" s="171" t="s">
        <v>73</v>
      </c>
      <c r="Q5" s="157" t="s">
        <v>48</v>
      </c>
      <c r="R5" s="158" t="s">
        <v>73</v>
      </c>
      <c r="S5" s="169"/>
      <c r="T5" s="169"/>
    </row>
    <row r="6" spans="1:20">
      <c r="A6" s="254" t="s">
        <v>148</v>
      </c>
      <c r="B6" s="254"/>
      <c r="C6" s="30"/>
      <c r="D6" s="30"/>
      <c r="E6" s="30"/>
      <c r="F6" s="30"/>
      <c r="G6" s="30"/>
      <c r="H6" s="30"/>
      <c r="I6" s="30"/>
      <c r="J6" s="30"/>
      <c r="K6" s="30"/>
      <c r="L6" s="187"/>
      <c r="M6" s="30"/>
      <c r="N6" s="187"/>
      <c r="O6" s="30"/>
      <c r="P6" s="187"/>
      <c r="Q6" s="30"/>
      <c r="R6" s="187"/>
      <c r="S6" s="140"/>
      <c r="T6" s="140"/>
    </row>
    <row r="7" spans="1:20">
      <c r="A7" s="251" t="s">
        <v>35</v>
      </c>
      <c r="B7" s="216" t="s">
        <v>91</v>
      </c>
      <c r="C7" s="135" t="s">
        <v>89</v>
      </c>
      <c r="D7" s="135">
        <v>30.1</v>
      </c>
      <c r="E7" s="135">
        <v>21.1</v>
      </c>
      <c r="F7" s="143"/>
      <c r="G7" s="141">
        <v>0.4</v>
      </c>
      <c r="H7" s="141">
        <v>0.08</v>
      </c>
      <c r="I7" s="141">
        <v>3.26</v>
      </c>
      <c r="J7" s="141">
        <v>16</v>
      </c>
      <c r="K7" s="141">
        <v>25</v>
      </c>
      <c r="L7" s="70">
        <f t="shared" ref="L7:L14" si="0">D7*K7/1000</f>
        <v>0.75249999999999995</v>
      </c>
      <c r="M7" s="141"/>
      <c r="N7" s="70">
        <f t="shared" ref="N7:N14" si="1">D7*M7/1000</f>
        <v>0</v>
      </c>
      <c r="O7" s="143">
        <v>20</v>
      </c>
      <c r="P7" s="70">
        <f t="shared" ref="P7:P14" si="2">D7*O7/1000</f>
        <v>0.60199999999999998</v>
      </c>
      <c r="Q7" s="143"/>
      <c r="R7" s="69">
        <f t="shared" ref="R7:R14" si="3">D7*Q7/1000</f>
        <v>0</v>
      </c>
      <c r="S7" s="137"/>
      <c r="T7" s="137"/>
    </row>
    <row r="8" spans="1:20">
      <c r="A8" s="252"/>
      <c r="B8" s="249"/>
      <c r="C8" s="135" t="s">
        <v>87</v>
      </c>
      <c r="D8" s="135">
        <v>20</v>
      </c>
      <c r="E8" s="135">
        <v>16</v>
      </c>
      <c r="F8" s="143"/>
      <c r="G8" s="141">
        <v>0.22</v>
      </c>
      <c r="H8" s="141">
        <v>0.03</v>
      </c>
      <c r="I8" s="141">
        <v>1.36</v>
      </c>
      <c r="J8" s="141">
        <v>4.8</v>
      </c>
      <c r="K8" s="141">
        <v>20</v>
      </c>
      <c r="L8" s="70">
        <f t="shared" si="0"/>
        <v>0.4</v>
      </c>
      <c r="M8" s="141"/>
      <c r="N8" s="70">
        <f t="shared" si="1"/>
        <v>0</v>
      </c>
      <c r="O8" s="143">
        <v>15</v>
      </c>
      <c r="P8" s="70">
        <f t="shared" si="2"/>
        <v>0.3</v>
      </c>
      <c r="Q8" s="143"/>
      <c r="R8" s="69">
        <f t="shared" si="3"/>
        <v>0</v>
      </c>
      <c r="S8" s="140"/>
      <c r="T8" s="140"/>
    </row>
    <row r="9" spans="1:20">
      <c r="A9" s="252"/>
      <c r="B9" s="249"/>
      <c r="C9" s="135" t="s">
        <v>14</v>
      </c>
      <c r="D9" s="135">
        <v>12.6</v>
      </c>
      <c r="E9" s="135">
        <v>10</v>
      </c>
      <c r="F9" s="143"/>
      <c r="G9" s="141">
        <v>0.13</v>
      </c>
      <c r="H9" s="141"/>
      <c r="I9" s="141">
        <v>0.7</v>
      </c>
      <c r="J9" s="141">
        <v>3.4</v>
      </c>
      <c r="K9" s="141">
        <v>35</v>
      </c>
      <c r="L9" s="70">
        <f t="shared" si="0"/>
        <v>0.441</v>
      </c>
      <c r="M9" s="141"/>
      <c r="N9" s="70">
        <f t="shared" si="1"/>
        <v>0</v>
      </c>
      <c r="O9" s="143">
        <v>25</v>
      </c>
      <c r="P9" s="70">
        <f t="shared" si="2"/>
        <v>0.315</v>
      </c>
      <c r="Q9" s="143"/>
      <c r="R9" s="69">
        <f t="shared" si="3"/>
        <v>0</v>
      </c>
      <c r="S9" s="140"/>
      <c r="T9" s="140"/>
    </row>
    <row r="10" spans="1:20" ht="15" customHeight="1">
      <c r="A10" s="252"/>
      <c r="B10" s="249"/>
      <c r="C10" s="135" t="s">
        <v>78</v>
      </c>
      <c r="D10" s="135">
        <v>23</v>
      </c>
      <c r="E10" s="135">
        <v>15</v>
      </c>
      <c r="F10" s="143"/>
      <c r="G10" s="141"/>
      <c r="H10" s="141"/>
      <c r="I10" s="141"/>
      <c r="J10" s="141"/>
      <c r="K10" s="141">
        <v>25</v>
      </c>
      <c r="L10" s="70">
        <f t="shared" si="0"/>
        <v>0.57499999999999996</v>
      </c>
      <c r="M10" s="141"/>
      <c r="N10" s="70">
        <f t="shared" si="1"/>
        <v>0</v>
      </c>
      <c r="O10" s="143">
        <v>23</v>
      </c>
      <c r="P10" s="70">
        <f t="shared" si="2"/>
        <v>0.52900000000000003</v>
      </c>
      <c r="Q10" s="143"/>
      <c r="R10" s="69">
        <f t="shared" si="3"/>
        <v>0</v>
      </c>
      <c r="S10" s="140"/>
      <c r="T10" s="140"/>
    </row>
    <row r="11" spans="1:20" ht="18" customHeight="1">
      <c r="A11" s="252"/>
      <c r="B11" s="249"/>
      <c r="C11" s="135" t="s">
        <v>92</v>
      </c>
      <c r="D11" s="135">
        <v>17.899999999999999</v>
      </c>
      <c r="E11" s="135">
        <v>15</v>
      </c>
      <c r="F11" s="143"/>
      <c r="G11" s="141">
        <v>0.2</v>
      </c>
      <c r="H11" s="141"/>
      <c r="I11" s="141">
        <v>1.3</v>
      </c>
      <c r="J11" s="141">
        <v>6.1</v>
      </c>
      <c r="K11" s="141">
        <v>30</v>
      </c>
      <c r="L11" s="70">
        <f t="shared" si="0"/>
        <v>0.53700000000000003</v>
      </c>
      <c r="M11" s="141"/>
      <c r="N11" s="70">
        <f t="shared" si="1"/>
        <v>0</v>
      </c>
      <c r="O11" s="143">
        <v>25</v>
      </c>
      <c r="P11" s="70">
        <f t="shared" si="2"/>
        <v>0.44749999999999995</v>
      </c>
      <c r="Q11" s="143"/>
      <c r="R11" s="69">
        <f t="shared" si="3"/>
        <v>0</v>
      </c>
      <c r="S11" s="140"/>
      <c r="T11" s="140"/>
    </row>
    <row r="12" spans="1:20" ht="16.5" customHeight="1">
      <c r="A12" s="252"/>
      <c r="B12" s="249"/>
      <c r="C12" s="135" t="s">
        <v>93</v>
      </c>
      <c r="D12" s="135">
        <v>18.8</v>
      </c>
      <c r="E12" s="135">
        <v>15</v>
      </c>
      <c r="F12" s="143"/>
      <c r="G12" s="141">
        <v>0.2</v>
      </c>
      <c r="H12" s="141">
        <v>0.03</v>
      </c>
      <c r="I12" s="141">
        <v>0.48</v>
      </c>
      <c r="J12" s="141">
        <v>3.9</v>
      </c>
      <c r="K12" s="141">
        <v>50</v>
      </c>
      <c r="L12" s="70">
        <f t="shared" si="0"/>
        <v>0.94</v>
      </c>
      <c r="M12" s="141"/>
      <c r="N12" s="70">
        <f t="shared" si="1"/>
        <v>0</v>
      </c>
      <c r="O12" s="143">
        <v>50</v>
      </c>
      <c r="P12" s="70">
        <f t="shared" si="2"/>
        <v>0.94</v>
      </c>
      <c r="Q12" s="143"/>
      <c r="R12" s="69">
        <f t="shared" si="3"/>
        <v>0</v>
      </c>
      <c r="S12" s="140"/>
      <c r="T12" s="140"/>
    </row>
    <row r="13" spans="1:20" ht="14.25" customHeight="1">
      <c r="A13" s="252"/>
      <c r="B13" s="249"/>
      <c r="C13" s="135" t="s">
        <v>15</v>
      </c>
      <c r="D13" s="135">
        <v>7</v>
      </c>
      <c r="E13" s="135">
        <v>7</v>
      </c>
      <c r="F13" s="143"/>
      <c r="G13" s="141"/>
      <c r="H13" s="141">
        <v>9.9</v>
      </c>
      <c r="I13" s="141"/>
      <c r="J13" s="141">
        <v>89.9</v>
      </c>
      <c r="K13" s="141">
        <v>140</v>
      </c>
      <c r="L13" s="70">
        <f t="shared" si="0"/>
        <v>0.98</v>
      </c>
      <c r="M13" s="141">
        <v>57.58</v>
      </c>
      <c r="N13" s="70">
        <f t="shared" si="1"/>
        <v>0.40306000000000003</v>
      </c>
      <c r="O13" s="143"/>
      <c r="P13" s="70">
        <f t="shared" si="2"/>
        <v>0</v>
      </c>
      <c r="Q13" s="143"/>
      <c r="R13" s="69">
        <f t="shared" si="3"/>
        <v>0</v>
      </c>
      <c r="S13" s="140"/>
      <c r="T13" s="140"/>
    </row>
    <row r="14" spans="1:20">
      <c r="A14" s="253"/>
      <c r="B14" s="250"/>
      <c r="C14" s="37" t="s">
        <v>10</v>
      </c>
      <c r="D14" s="117">
        <v>0.5</v>
      </c>
      <c r="E14" s="117">
        <v>0.5</v>
      </c>
      <c r="F14" s="37"/>
      <c r="G14" s="28">
        <v>12.8</v>
      </c>
      <c r="H14" s="28">
        <v>25.5</v>
      </c>
      <c r="I14" s="28"/>
      <c r="J14" s="28">
        <v>277</v>
      </c>
      <c r="K14" s="143">
        <v>16</v>
      </c>
      <c r="L14" s="70">
        <f t="shared" si="0"/>
        <v>8.0000000000000002E-3</v>
      </c>
      <c r="M14" s="42">
        <v>9.5</v>
      </c>
      <c r="N14" s="70">
        <f t="shared" si="1"/>
        <v>4.7499999999999999E-3</v>
      </c>
      <c r="O14" s="45"/>
      <c r="P14" s="70">
        <f t="shared" si="2"/>
        <v>0</v>
      </c>
      <c r="Q14" s="45"/>
      <c r="R14" s="69">
        <f t="shared" si="3"/>
        <v>0</v>
      </c>
      <c r="S14" s="140"/>
      <c r="T14" s="140"/>
    </row>
    <row r="15" spans="1:20">
      <c r="A15" s="135"/>
      <c r="B15" s="188"/>
      <c r="C15" s="37" t="s">
        <v>46</v>
      </c>
      <c r="D15" s="50"/>
      <c r="E15" s="50"/>
      <c r="F15" s="37" t="s">
        <v>143</v>
      </c>
      <c r="G15" s="29"/>
      <c r="H15" s="29"/>
      <c r="I15" s="29"/>
      <c r="J15" s="29"/>
      <c r="K15" s="42"/>
      <c r="L15" s="74">
        <f>SUM(L7:L14)</f>
        <v>4.6334999999999997</v>
      </c>
      <c r="M15" s="74"/>
      <c r="N15" s="74">
        <f t="shared" ref="N15:R15" si="4">SUM(N7:N14)</f>
        <v>0.40781000000000001</v>
      </c>
      <c r="O15" s="74">
        <f t="shared" si="4"/>
        <v>158</v>
      </c>
      <c r="P15" s="74">
        <f t="shared" si="4"/>
        <v>3.1334999999999997</v>
      </c>
      <c r="Q15" s="74">
        <f t="shared" si="4"/>
        <v>0</v>
      </c>
      <c r="R15" s="74">
        <f t="shared" si="4"/>
        <v>0</v>
      </c>
      <c r="S15" s="188"/>
      <c r="T15" s="188"/>
    </row>
    <row r="16" spans="1:20" ht="25.5">
      <c r="A16" s="31" t="s">
        <v>55</v>
      </c>
      <c r="B16" s="255" t="s">
        <v>61</v>
      </c>
      <c r="C16" s="31" t="s">
        <v>56</v>
      </c>
      <c r="D16" s="31">
        <v>87</v>
      </c>
      <c r="E16" s="31">
        <v>74</v>
      </c>
      <c r="F16" s="28"/>
      <c r="G16" s="28">
        <v>16.89</v>
      </c>
      <c r="H16" s="28">
        <v>12.9</v>
      </c>
      <c r="I16" s="28"/>
      <c r="J16" s="28">
        <v>174.9</v>
      </c>
      <c r="K16" s="143">
        <v>440</v>
      </c>
      <c r="L16" s="70">
        <f t="shared" ref="L16:L23" si="5">D16*K16/1000</f>
        <v>38.28</v>
      </c>
      <c r="M16" s="143"/>
      <c r="N16" s="70">
        <f t="shared" ref="N16:N23" si="6">D16*M16/1000</f>
        <v>0</v>
      </c>
      <c r="O16" s="143"/>
      <c r="P16" s="70">
        <f t="shared" ref="P16:P23" si="7">D16*O16/1000</f>
        <v>0</v>
      </c>
      <c r="Q16" s="143">
        <v>300.82</v>
      </c>
      <c r="R16" s="69">
        <f t="shared" ref="R16:R23" si="8">D16*Q16/1000</f>
        <v>26.171340000000001</v>
      </c>
      <c r="S16" s="188"/>
      <c r="T16" s="188"/>
    </row>
    <row r="17" spans="1:20" ht="11.25" customHeight="1">
      <c r="A17" s="31"/>
      <c r="B17" s="255"/>
      <c r="C17" s="31" t="s">
        <v>15</v>
      </c>
      <c r="D17" s="31">
        <v>5</v>
      </c>
      <c r="E17" s="31">
        <v>5</v>
      </c>
      <c r="F17" s="28"/>
      <c r="G17" s="28"/>
      <c r="H17" s="28">
        <v>4.99</v>
      </c>
      <c r="I17" s="28"/>
      <c r="J17" s="28">
        <v>44.95</v>
      </c>
      <c r="K17" s="143">
        <v>140</v>
      </c>
      <c r="L17" s="70">
        <f t="shared" si="5"/>
        <v>0.7</v>
      </c>
      <c r="M17" s="143">
        <v>57.58</v>
      </c>
      <c r="N17" s="70">
        <f t="shared" si="6"/>
        <v>0.28789999999999999</v>
      </c>
      <c r="O17" s="143"/>
      <c r="P17" s="70">
        <f t="shared" si="7"/>
        <v>0</v>
      </c>
      <c r="Q17" s="143"/>
      <c r="R17" s="69">
        <f t="shared" si="8"/>
        <v>0</v>
      </c>
      <c r="S17" s="139"/>
      <c r="T17" s="139"/>
    </row>
    <row r="18" spans="1:20">
      <c r="A18" s="31"/>
      <c r="B18" s="32"/>
      <c r="C18" s="31" t="s">
        <v>38</v>
      </c>
      <c r="D18" s="31">
        <v>18</v>
      </c>
      <c r="E18" s="31">
        <v>15</v>
      </c>
      <c r="F18" s="28"/>
      <c r="G18" s="28">
        <v>0.21</v>
      </c>
      <c r="H18" s="28" t="s">
        <v>12</v>
      </c>
      <c r="I18" s="28">
        <v>1.36</v>
      </c>
      <c r="J18" s="28">
        <v>6.15</v>
      </c>
      <c r="K18" s="143">
        <v>30</v>
      </c>
      <c r="L18" s="70">
        <f t="shared" si="5"/>
        <v>0.54</v>
      </c>
      <c r="M18" s="143"/>
      <c r="N18" s="70">
        <f t="shared" si="6"/>
        <v>0</v>
      </c>
      <c r="O18" s="143">
        <v>25</v>
      </c>
      <c r="P18" s="70">
        <f t="shared" si="7"/>
        <v>0.45</v>
      </c>
      <c r="Q18" s="143"/>
      <c r="R18" s="69">
        <f t="shared" si="8"/>
        <v>0</v>
      </c>
      <c r="S18" s="139"/>
      <c r="T18" s="139"/>
    </row>
    <row r="19" spans="1:20">
      <c r="A19" s="31"/>
      <c r="B19" s="32"/>
      <c r="C19" s="31" t="s">
        <v>62</v>
      </c>
      <c r="D19" s="31">
        <v>12</v>
      </c>
      <c r="E19" s="31">
        <v>12</v>
      </c>
      <c r="F19" s="28"/>
      <c r="G19" s="28">
        <v>0.43</v>
      </c>
      <c r="H19" s="28"/>
      <c r="I19" s="28">
        <v>1.87</v>
      </c>
      <c r="J19" s="28">
        <v>9.16</v>
      </c>
      <c r="K19" s="143">
        <v>70</v>
      </c>
      <c r="L19" s="70">
        <f t="shared" si="5"/>
        <v>0.84</v>
      </c>
      <c r="M19" s="143">
        <v>70</v>
      </c>
      <c r="N19" s="70">
        <f t="shared" si="6"/>
        <v>0.84</v>
      </c>
      <c r="O19" s="143"/>
      <c r="P19" s="70">
        <f t="shared" si="7"/>
        <v>0</v>
      </c>
      <c r="Q19" s="143"/>
      <c r="R19" s="69">
        <f t="shared" si="8"/>
        <v>0</v>
      </c>
      <c r="S19" s="32"/>
      <c r="T19" s="32"/>
    </row>
    <row r="20" spans="1:20" ht="19.5" customHeight="1">
      <c r="A20" s="31"/>
      <c r="B20" s="32"/>
      <c r="C20" s="31" t="s">
        <v>157</v>
      </c>
      <c r="D20" s="31">
        <v>4.8</v>
      </c>
      <c r="E20" s="31">
        <v>4.8</v>
      </c>
      <c r="F20" s="28"/>
      <c r="G20" s="28">
        <v>0.23</v>
      </c>
      <c r="H20" s="28"/>
      <c r="I20" s="28">
        <v>0.97</v>
      </c>
      <c r="J20" s="28">
        <v>2.16</v>
      </c>
      <c r="K20" s="143">
        <v>70</v>
      </c>
      <c r="L20" s="70">
        <f t="shared" si="5"/>
        <v>0.33600000000000002</v>
      </c>
      <c r="M20" s="143">
        <v>70</v>
      </c>
      <c r="N20" s="70">
        <f t="shared" si="6"/>
        <v>0.33600000000000002</v>
      </c>
      <c r="O20" s="143"/>
      <c r="P20" s="70">
        <f t="shared" si="7"/>
        <v>0</v>
      </c>
      <c r="Q20" s="143"/>
      <c r="R20" s="69">
        <f t="shared" si="8"/>
        <v>0</v>
      </c>
      <c r="S20" s="32"/>
      <c r="T20" s="32"/>
    </row>
    <row r="21" spans="1:20">
      <c r="A21" s="31"/>
      <c r="B21" s="32"/>
      <c r="C21" s="31" t="s">
        <v>10</v>
      </c>
      <c r="D21" s="31">
        <v>1</v>
      </c>
      <c r="E21" s="31">
        <v>3</v>
      </c>
      <c r="F21" s="28"/>
      <c r="G21" s="28" t="s">
        <v>12</v>
      </c>
      <c r="H21" s="28" t="s">
        <v>12</v>
      </c>
      <c r="I21" s="28" t="s">
        <v>12</v>
      </c>
      <c r="J21" s="28" t="s">
        <v>12</v>
      </c>
      <c r="K21" s="143">
        <v>16</v>
      </c>
      <c r="L21" s="70">
        <f t="shared" si="5"/>
        <v>1.6E-2</v>
      </c>
      <c r="M21" s="143">
        <v>9.5</v>
      </c>
      <c r="N21" s="70">
        <f t="shared" si="6"/>
        <v>9.4999999999999998E-3</v>
      </c>
      <c r="O21" s="143"/>
      <c r="P21" s="70">
        <f t="shared" si="7"/>
        <v>0</v>
      </c>
      <c r="Q21" s="143"/>
      <c r="R21" s="69">
        <f t="shared" si="8"/>
        <v>0</v>
      </c>
      <c r="S21" s="32"/>
      <c r="T21" s="32"/>
    </row>
    <row r="22" spans="1:20" ht="14.25" customHeight="1">
      <c r="A22" s="31"/>
      <c r="B22" s="32"/>
      <c r="C22" s="31" t="s">
        <v>158</v>
      </c>
      <c r="D22" s="31"/>
      <c r="E22" s="31">
        <v>50</v>
      </c>
      <c r="F22" s="28"/>
      <c r="G22" s="28" t="s">
        <v>12</v>
      </c>
      <c r="H22" s="28"/>
      <c r="I22" s="28" t="s">
        <v>12</v>
      </c>
      <c r="J22" s="28" t="s">
        <v>12</v>
      </c>
      <c r="K22" s="143"/>
      <c r="L22" s="70">
        <f t="shared" si="5"/>
        <v>0</v>
      </c>
      <c r="M22" s="143"/>
      <c r="N22" s="70">
        <f t="shared" si="6"/>
        <v>0</v>
      </c>
      <c r="O22" s="143"/>
      <c r="P22" s="70">
        <f t="shared" si="7"/>
        <v>0</v>
      </c>
      <c r="Q22" s="143"/>
      <c r="R22" s="69">
        <f t="shared" si="8"/>
        <v>0</v>
      </c>
      <c r="S22" s="32"/>
      <c r="T22" s="32"/>
    </row>
    <row r="23" spans="1:20">
      <c r="A23" s="31"/>
      <c r="B23" s="32"/>
      <c r="C23" s="31" t="s">
        <v>23</v>
      </c>
      <c r="D23" s="31">
        <v>4</v>
      </c>
      <c r="E23" s="31">
        <v>4</v>
      </c>
      <c r="F23" s="28"/>
      <c r="G23" s="28">
        <v>0.43</v>
      </c>
      <c r="H23" s="28">
        <v>0.04</v>
      </c>
      <c r="I23" s="28">
        <v>2.72</v>
      </c>
      <c r="J23" s="28">
        <v>13.08</v>
      </c>
      <c r="K23" s="143">
        <v>40</v>
      </c>
      <c r="L23" s="70">
        <f t="shared" si="5"/>
        <v>0.16</v>
      </c>
      <c r="M23" s="143"/>
      <c r="N23" s="70">
        <f t="shared" si="6"/>
        <v>0</v>
      </c>
      <c r="O23" s="143"/>
      <c r="P23" s="70">
        <f t="shared" si="7"/>
        <v>0</v>
      </c>
      <c r="Q23" s="143">
        <v>22.39</v>
      </c>
      <c r="R23" s="69">
        <f t="shared" si="8"/>
        <v>8.9560000000000001E-2</v>
      </c>
      <c r="S23" s="32"/>
      <c r="T23" s="32"/>
    </row>
    <row r="24" spans="1:20" ht="25.5">
      <c r="A24" s="31"/>
      <c r="B24" s="32"/>
      <c r="C24" s="31"/>
      <c r="D24" s="31"/>
      <c r="E24" s="31"/>
      <c r="F24" s="28" t="s">
        <v>159</v>
      </c>
      <c r="G24" s="29">
        <f t="shared" ref="G24:R24" si="9">SUM(G16:G23)</f>
        <v>18.190000000000001</v>
      </c>
      <c r="H24" s="29">
        <f t="shared" si="9"/>
        <v>17.93</v>
      </c>
      <c r="I24" s="29">
        <f t="shared" si="9"/>
        <v>6.92</v>
      </c>
      <c r="J24" s="29">
        <f t="shared" si="9"/>
        <v>250.40000000000003</v>
      </c>
      <c r="K24" s="29">
        <f t="shared" si="9"/>
        <v>806</v>
      </c>
      <c r="L24" s="29">
        <f t="shared" si="9"/>
        <v>40.872</v>
      </c>
      <c r="M24" s="29">
        <f t="shared" si="9"/>
        <v>207.07999999999998</v>
      </c>
      <c r="N24" s="29">
        <f t="shared" si="9"/>
        <v>1.4734</v>
      </c>
      <c r="O24" s="29">
        <f t="shared" si="9"/>
        <v>25</v>
      </c>
      <c r="P24" s="29">
        <f t="shared" si="9"/>
        <v>0.45</v>
      </c>
      <c r="Q24" s="29">
        <f t="shared" si="9"/>
        <v>323.20999999999998</v>
      </c>
      <c r="R24" s="29">
        <f t="shared" si="9"/>
        <v>26.260899999999999</v>
      </c>
      <c r="S24" s="32"/>
      <c r="T24" s="32"/>
    </row>
    <row r="25" spans="1:20" hidden="1">
      <c r="A25" s="143"/>
      <c r="B25" s="140"/>
      <c r="C25" s="135"/>
      <c r="D25" s="143"/>
      <c r="E25" s="143"/>
      <c r="F25" s="143"/>
      <c r="G25" s="143"/>
      <c r="H25" s="143"/>
      <c r="I25" s="143"/>
      <c r="J25" s="143"/>
      <c r="K25" s="143"/>
      <c r="L25" s="70">
        <f>D25*K25/1000</f>
        <v>0</v>
      </c>
      <c r="M25" s="143"/>
      <c r="N25" s="70">
        <f>D25*M25/1000</f>
        <v>0</v>
      </c>
      <c r="O25" s="143"/>
      <c r="P25" s="70">
        <f>D25*O25/1000</f>
        <v>0</v>
      </c>
      <c r="Q25" s="143"/>
      <c r="R25" s="69">
        <f>D25*Q25/1000</f>
        <v>0</v>
      </c>
      <c r="S25" s="32"/>
      <c r="T25" s="32"/>
    </row>
    <row r="26" spans="1:20" ht="25.5" customHeight="1">
      <c r="A26" s="238" t="s">
        <v>16</v>
      </c>
      <c r="B26" s="140" t="s">
        <v>156</v>
      </c>
      <c r="C26" s="143" t="s">
        <v>83</v>
      </c>
      <c r="D26" s="143">
        <v>51</v>
      </c>
      <c r="E26" s="143"/>
      <c r="F26" s="143"/>
      <c r="G26" s="143">
        <v>3.5</v>
      </c>
      <c r="H26" s="143">
        <v>0.37</v>
      </c>
      <c r="I26" s="143">
        <v>23.6</v>
      </c>
      <c r="J26" s="143">
        <v>114.5</v>
      </c>
      <c r="K26" s="141">
        <v>50</v>
      </c>
      <c r="L26" s="70">
        <f>D26*K26/1000</f>
        <v>2.5499999999999998</v>
      </c>
      <c r="M26" s="141">
        <v>26.29</v>
      </c>
      <c r="N26" s="126">
        <f>D26*M26/1000</f>
        <v>1.3407899999999999</v>
      </c>
      <c r="O26" s="143"/>
      <c r="P26" s="70">
        <f>D26*O26/1000</f>
        <v>0</v>
      </c>
      <c r="Q26" s="143"/>
      <c r="R26" s="69">
        <f>D26*Q26/1000</f>
        <v>0</v>
      </c>
      <c r="S26" s="140"/>
      <c r="T26" s="140"/>
    </row>
    <row r="27" spans="1:20" ht="10.5" customHeight="1">
      <c r="A27" s="238"/>
      <c r="B27" s="140"/>
      <c r="C27" s="143" t="s">
        <v>10</v>
      </c>
      <c r="D27" s="143">
        <v>3</v>
      </c>
      <c r="E27" s="143"/>
      <c r="F27" s="143"/>
      <c r="G27" s="143" t="s">
        <v>12</v>
      </c>
      <c r="H27" s="143" t="s">
        <v>12</v>
      </c>
      <c r="I27" s="143" t="s">
        <v>12</v>
      </c>
      <c r="J27" s="143" t="s">
        <v>12</v>
      </c>
      <c r="K27" s="141">
        <v>16</v>
      </c>
      <c r="L27" s="70">
        <f>D27*K27/1000</f>
        <v>4.8000000000000001E-2</v>
      </c>
      <c r="M27" s="141">
        <v>9.5</v>
      </c>
      <c r="N27" s="70">
        <f>D27*M27/1000</f>
        <v>2.8500000000000001E-2</v>
      </c>
      <c r="O27" s="143"/>
      <c r="P27" s="70">
        <f>D27*O27/1000</f>
        <v>0</v>
      </c>
      <c r="Q27" s="143"/>
      <c r="R27" s="69">
        <f>D27*Q27/1000</f>
        <v>0</v>
      </c>
      <c r="S27" s="140"/>
      <c r="T27" s="140"/>
    </row>
    <row r="28" spans="1:20">
      <c r="A28" s="238"/>
      <c r="B28" s="140"/>
      <c r="C28" s="141" t="s">
        <v>52</v>
      </c>
      <c r="D28" s="143">
        <v>5</v>
      </c>
      <c r="E28" s="143"/>
      <c r="F28" s="143"/>
      <c r="G28" s="143">
        <v>0.02</v>
      </c>
      <c r="H28" s="143">
        <v>2.5</v>
      </c>
      <c r="I28" s="143">
        <v>0.04</v>
      </c>
      <c r="J28" s="143">
        <v>23.1</v>
      </c>
      <c r="K28" s="141">
        <v>564.61</v>
      </c>
      <c r="L28" s="70">
        <f>D28*K28/1000</f>
        <v>2.8230500000000003</v>
      </c>
      <c r="M28" s="141">
        <v>447.82</v>
      </c>
      <c r="N28" s="70">
        <f>D28*M28/1000</f>
        <v>2.2391000000000001</v>
      </c>
      <c r="O28" s="143"/>
      <c r="P28" s="70">
        <f>D28*O28/1000</f>
        <v>0</v>
      </c>
      <c r="Q28" s="143"/>
      <c r="R28" s="69">
        <f>D28*Q28/1000</f>
        <v>0</v>
      </c>
      <c r="S28" s="140"/>
      <c r="T28" s="140"/>
    </row>
    <row r="29" spans="1:20">
      <c r="A29" s="238"/>
      <c r="B29" s="140"/>
      <c r="C29" s="143" t="s">
        <v>46</v>
      </c>
      <c r="D29" s="143"/>
      <c r="E29" s="143"/>
      <c r="F29" s="143">
        <v>150</v>
      </c>
      <c r="G29" s="42">
        <f t="shared" ref="G29:R29" si="10">SUM(G26:G28)</f>
        <v>3.52</v>
      </c>
      <c r="H29" s="42">
        <f t="shared" si="10"/>
        <v>2.87</v>
      </c>
      <c r="I29" s="42">
        <f t="shared" si="10"/>
        <v>23.64</v>
      </c>
      <c r="J29" s="42">
        <f t="shared" si="10"/>
        <v>137.6</v>
      </c>
      <c r="K29" s="42">
        <f t="shared" si="10"/>
        <v>630.61</v>
      </c>
      <c r="L29" s="42">
        <f t="shared" si="10"/>
        <v>5.4210500000000001</v>
      </c>
      <c r="M29" s="42">
        <f t="shared" si="10"/>
        <v>483.61</v>
      </c>
      <c r="N29" s="42">
        <f t="shared" si="10"/>
        <v>3.60839</v>
      </c>
      <c r="O29" s="42">
        <f t="shared" si="10"/>
        <v>0</v>
      </c>
      <c r="P29" s="42">
        <f t="shared" si="10"/>
        <v>0</v>
      </c>
      <c r="Q29" s="42">
        <f t="shared" si="10"/>
        <v>0</v>
      </c>
      <c r="R29" s="42">
        <f t="shared" si="10"/>
        <v>0</v>
      </c>
      <c r="S29" s="140"/>
      <c r="T29" s="140"/>
    </row>
    <row r="30" spans="1:20">
      <c r="A30" s="238" t="s">
        <v>20</v>
      </c>
      <c r="B30" s="256" t="s">
        <v>22</v>
      </c>
      <c r="C30" s="135" t="s">
        <v>21</v>
      </c>
      <c r="D30" s="135">
        <v>1</v>
      </c>
      <c r="E30" s="135">
        <v>1</v>
      </c>
      <c r="F30" s="141"/>
      <c r="G30" s="141">
        <v>0.04</v>
      </c>
      <c r="H30" s="141" t="s">
        <v>12</v>
      </c>
      <c r="I30" s="141" t="s">
        <v>12</v>
      </c>
      <c r="J30" s="141"/>
      <c r="K30" s="141">
        <v>688</v>
      </c>
      <c r="L30" s="70">
        <f>D30*K30/1000</f>
        <v>0.68799999999999994</v>
      </c>
      <c r="M30" s="141">
        <v>444.19</v>
      </c>
      <c r="N30" s="70">
        <f>D30*M30/1000</f>
        <v>0.44418999999999997</v>
      </c>
      <c r="O30" s="143"/>
      <c r="P30" s="70">
        <f>D30*O30/1000</f>
        <v>0</v>
      </c>
      <c r="Q30" s="143"/>
      <c r="R30" s="69">
        <f>D30*Q30/1000</f>
        <v>0</v>
      </c>
      <c r="S30" s="140"/>
      <c r="T30" s="140"/>
    </row>
    <row r="31" spans="1:20">
      <c r="A31" s="238"/>
      <c r="B31" s="256"/>
      <c r="C31" s="135" t="s">
        <v>9</v>
      </c>
      <c r="D31" s="135">
        <v>15</v>
      </c>
      <c r="E31" s="135">
        <v>15</v>
      </c>
      <c r="F31" s="141"/>
      <c r="G31" s="141">
        <v>0</v>
      </c>
      <c r="H31" s="141"/>
      <c r="I31" s="141">
        <v>14.9</v>
      </c>
      <c r="J31" s="141">
        <v>58</v>
      </c>
      <c r="K31" s="141">
        <v>80</v>
      </c>
      <c r="L31" s="70">
        <f>D31*K31/1000</f>
        <v>1.2</v>
      </c>
      <c r="M31" s="141">
        <v>51.92</v>
      </c>
      <c r="N31" s="70">
        <f>D31*M31/1000</f>
        <v>0.77880000000000005</v>
      </c>
      <c r="O31" s="143"/>
      <c r="P31" s="70">
        <f>D31*O31/1000</f>
        <v>0</v>
      </c>
      <c r="Q31" s="143"/>
      <c r="R31" s="69">
        <f>D31*Q31/1000</f>
        <v>0</v>
      </c>
      <c r="S31" s="140"/>
      <c r="T31" s="140"/>
    </row>
    <row r="32" spans="1:20" ht="10.5" customHeight="1">
      <c r="A32" s="238"/>
      <c r="B32" s="256"/>
      <c r="C32" s="135" t="s">
        <v>46</v>
      </c>
      <c r="D32" s="135"/>
      <c r="E32" s="135"/>
      <c r="F32" s="141" t="s">
        <v>53</v>
      </c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>
        <f t="shared" ref="Q32:R32" si="11">SUM(Q30:Q31)</f>
        <v>0</v>
      </c>
      <c r="R32" s="44">
        <f t="shared" si="11"/>
        <v>0</v>
      </c>
      <c r="S32" s="140"/>
      <c r="T32" s="140"/>
    </row>
    <row r="33" spans="1:20">
      <c r="A33" s="135"/>
      <c r="B33" s="140" t="s">
        <v>30</v>
      </c>
      <c r="C33" s="135" t="s">
        <v>30</v>
      </c>
      <c r="D33" s="135">
        <v>40</v>
      </c>
      <c r="E33" s="135"/>
      <c r="F33" s="141">
        <v>40</v>
      </c>
      <c r="G33" s="43">
        <v>12.16</v>
      </c>
      <c r="H33" s="43">
        <v>1.44</v>
      </c>
      <c r="I33" s="43">
        <v>79.760000000000005</v>
      </c>
      <c r="J33" s="43">
        <v>180.8</v>
      </c>
      <c r="K33" s="44">
        <v>68.08</v>
      </c>
      <c r="L33" s="70">
        <f>D33*K33/1000</f>
        <v>2.7231999999999998</v>
      </c>
      <c r="M33" s="44">
        <v>41.16</v>
      </c>
      <c r="N33" s="70">
        <f>D33*M33/1000</f>
        <v>1.6463999999999999</v>
      </c>
      <c r="O33" s="45"/>
      <c r="P33" s="70">
        <f>D33*O33/1000</f>
        <v>0</v>
      </c>
      <c r="Q33" s="45"/>
      <c r="R33" s="69">
        <f>D33*Q33/1000</f>
        <v>0</v>
      </c>
      <c r="S33" s="140"/>
      <c r="T33" s="140"/>
    </row>
    <row r="34" spans="1:20">
      <c r="A34" s="238"/>
      <c r="B34" s="140"/>
      <c r="C34" s="135"/>
      <c r="D34" s="135"/>
      <c r="E34" s="135"/>
      <c r="F34" s="141"/>
      <c r="G34" s="141"/>
      <c r="H34" s="141"/>
      <c r="I34" s="141"/>
      <c r="J34" s="141"/>
      <c r="K34" s="141"/>
      <c r="L34" s="70"/>
      <c r="M34" s="141"/>
      <c r="N34" s="70"/>
      <c r="O34" s="143"/>
      <c r="P34" s="70"/>
      <c r="Q34" s="143"/>
      <c r="R34" s="69"/>
      <c r="S34" s="140"/>
      <c r="T34" s="140"/>
    </row>
    <row r="35" spans="1:20" ht="15" customHeight="1">
      <c r="A35" s="238"/>
      <c r="B35" s="140"/>
      <c r="C35" s="135" t="s">
        <v>46</v>
      </c>
      <c r="D35" s="135"/>
      <c r="E35" s="135"/>
      <c r="F35" s="141">
        <v>50</v>
      </c>
      <c r="G35" s="43">
        <f t="shared" ref="G35:R35" si="12">SUM(G34:G34)</f>
        <v>0</v>
      </c>
      <c r="H35" s="43">
        <f t="shared" si="12"/>
        <v>0</v>
      </c>
      <c r="I35" s="43">
        <f t="shared" si="12"/>
        <v>0</v>
      </c>
      <c r="J35" s="43">
        <f t="shared" si="12"/>
        <v>0</v>
      </c>
      <c r="K35" s="43">
        <f t="shared" si="12"/>
        <v>0</v>
      </c>
      <c r="L35" s="43">
        <f t="shared" si="12"/>
        <v>0</v>
      </c>
      <c r="M35" s="43">
        <f t="shared" si="12"/>
        <v>0</v>
      </c>
      <c r="N35" s="43">
        <f t="shared" si="12"/>
        <v>0</v>
      </c>
      <c r="O35" s="43">
        <f t="shared" si="12"/>
        <v>0</v>
      </c>
      <c r="P35" s="43">
        <f t="shared" si="12"/>
        <v>0</v>
      </c>
      <c r="Q35" s="43">
        <f t="shared" si="12"/>
        <v>0</v>
      </c>
      <c r="R35" s="43">
        <f t="shared" si="12"/>
        <v>0</v>
      </c>
      <c r="S35" s="43"/>
      <c r="T35" s="16"/>
    </row>
    <row r="36" spans="1:20">
      <c r="A36" s="238"/>
      <c r="B36" s="140"/>
      <c r="C36" s="135"/>
      <c r="D36" s="135"/>
      <c r="E36" s="135"/>
      <c r="F36" s="135"/>
      <c r="G36" s="46">
        <f t="shared" ref="G36:R36" si="13">G15+G24+G29+G32+G33+G35</f>
        <v>33.870000000000005</v>
      </c>
      <c r="H36" s="46">
        <f t="shared" si="13"/>
        <v>22.240000000000002</v>
      </c>
      <c r="I36" s="46">
        <f t="shared" si="13"/>
        <v>110.32000000000001</v>
      </c>
      <c r="J36" s="46">
        <f t="shared" si="13"/>
        <v>568.79999999999995</v>
      </c>
      <c r="K36" s="46">
        <f t="shared" si="13"/>
        <v>1504.69</v>
      </c>
      <c r="L36" s="79">
        <f t="shared" si="13"/>
        <v>53.649749999999997</v>
      </c>
      <c r="M36" s="46">
        <f t="shared" si="13"/>
        <v>731.85</v>
      </c>
      <c r="N36" s="124">
        <f t="shared" si="13"/>
        <v>7.1360000000000001</v>
      </c>
      <c r="O36" s="46">
        <f t="shared" si="13"/>
        <v>183</v>
      </c>
      <c r="P36" s="46">
        <f t="shared" si="13"/>
        <v>3.5834999999999999</v>
      </c>
      <c r="Q36" s="46">
        <f t="shared" si="13"/>
        <v>323.20999999999998</v>
      </c>
      <c r="R36" s="124">
        <f t="shared" si="13"/>
        <v>26.260899999999999</v>
      </c>
      <c r="S36" s="41"/>
      <c r="T36" s="16"/>
    </row>
    <row r="37" spans="1:20">
      <c r="A37" s="235" t="s">
        <v>76</v>
      </c>
      <c r="B37" s="235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</sheetData>
  <mergeCells count="26">
    <mergeCell ref="B3:B5"/>
    <mergeCell ref="B7:B14"/>
    <mergeCell ref="A7:A14"/>
    <mergeCell ref="A34:A36"/>
    <mergeCell ref="A37:B37"/>
    <mergeCell ref="A6:B6"/>
    <mergeCell ref="B16:B17"/>
    <mergeCell ref="A26:A29"/>
    <mergeCell ref="A30:A32"/>
    <mergeCell ref="B30:B32"/>
    <mergeCell ref="A1:R1"/>
    <mergeCell ref="A2:R2"/>
    <mergeCell ref="A3:A5"/>
    <mergeCell ref="C3:C5"/>
    <mergeCell ref="D3:D5"/>
    <mergeCell ref="E3:E5"/>
    <mergeCell ref="F3:F5"/>
    <mergeCell ref="G3:G5"/>
    <mergeCell ref="H3:H5"/>
    <mergeCell ref="I3:I5"/>
    <mergeCell ref="J3:J5"/>
    <mergeCell ref="K3:L4"/>
    <mergeCell ref="M3:R3"/>
    <mergeCell ref="M4:N4"/>
    <mergeCell ref="O4:P4"/>
    <mergeCell ref="Q4:R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29"/>
  <sheetViews>
    <sheetView topLeftCell="A13" workbookViewId="0">
      <selection activeCell="W15" sqref="W15"/>
    </sheetView>
  </sheetViews>
  <sheetFormatPr defaultRowHeight="12.75"/>
  <cols>
    <col min="1" max="1" width="6.7109375" customWidth="1"/>
    <col min="2" max="2" width="17.140625" customWidth="1"/>
    <col min="3" max="3" width="14.7109375" customWidth="1"/>
    <col min="4" max="4" width="6" customWidth="1"/>
    <col min="5" max="5" width="5" customWidth="1"/>
    <col min="6" max="6" width="4.42578125" customWidth="1"/>
    <col min="7" max="7" width="5.28515625" customWidth="1"/>
    <col min="8" max="8" width="6" customWidth="1"/>
    <col min="9" max="9" width="5.85546875" customWidth="1"/>
    <col min="10" max="10" width="6.28515625" customWidth="1"/>
    <col min="11" max="11" width="7.7109375" customWidth="1"/>
    <col min="12" max="12" width="5.85546875" customWidth="1"/>
    <col min="13" max="13" width="6.7109375" customWidth="1"/>
    <col min="14" max="14" width="5.7109375" customWidth="1"/>
    <col min="15" max="15" width="4.42578125" customWidth="1"/>
    <col min="16" max="16" width="7.42578125" customWidth="1"/>
    <col min="17" max="17" width="7" customWidth="1"/>
    <col min="18" max="18" width="6.140625" customWidth="1"/>
  </cols>
  <sheetData>
    <row r="1" spans="1:21" s="91" customFormat="1" ht="15" customHeight="1">
      <c r="A1" s="257" t="s">
        <v>47</v>
      </c>
      <c r="B1" s="190" t="s">
        <v>0</v>
      </c>
      <c r="C1" s="257" t="s">
        <v>1</v>
      </c>
      <c r="D1" s="257" t="s">
        <v>2</v>
      </c>
      <c r="E1" s="257" t="s">
        <v>3</v>
      </c>
      <c r="F1" s="257" t="s">
        <v>4</v>
      </c>
      <c r="G1" s="257" t="s">
        <v>5</v>
      </c>
      <c r="H1" s="257" t="s">
        <v>6</v>
      </c>
      <c r="I1" s="257" t="s">
        <v>7</v>
      </c>
      <c r="J1" s="257" t="s">
        <v>8</v>
      </c>
      <c r="K1" s="257" t="s">
        <v>68</v>
      </c>
      <c r="L1" s="257"/>
      <c r="M1" s="258" t="s">
        <v>69</v>
      </c>
      <c r="N1" s="258"/>
      <c r="O1" s="258"/>
      <c r="P1" s="258"/>
      <c r="Q1" s="258"/>
      <c r="R1" s="258"/>
      <c r="S1" s="191"/>
      <c r="T1" s="191"/>
      <c r="U1" s="191"/>
    </row>
    <row r="2" spans="1:21" s="91" customFormat="1" ht="75" customHeight="1">
      <c r="A2" s="257"/>
      <c r="B2" s="190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8" t="s">
        <v>70</v>
      </c>
      <c r="N2" s="258"/>
      <c r="O2" s="257" t="s">
        <v>71</v>
      </c>
      <c r="P2" s="257"/>
      <c r="Q2" s="257" t="s">
        <v>72</v>
      </c>
      <c r="R2" s="257"/>
      <c r="S2" s="191"/>
      <c r="T2" s="191"/>
      <c r="U2" s="191"/>
    </row>
    <row r="3" spans="1:21" s="91" customFormat="1" ht="44.25" customHeight="1">
      <c r="A3" s="257"/>
      <c r="B3" s="190"/>
      <c r="C3" s="257"/>
      <c r="D3" s="257"/>
      <c r="E3" s="257"/>
      <c r="F3" s="257"/>
      <c r="G3" s="257"/>
      <c r="H3" s="257"/>
      <c r="I3" s="257"/>
      <c r="J3" s="257"/>
      <c r="K3" s="190" t="s">
        <v>48</v>
      </c>
      <c r="L3" s="192" t="s">
        <v>73</v>
      </c>
      <c r="M3" s="190" t="s">
        <v>48</v>
      </c>
      <c r="N3" s="192" t="s">
        <v>73</v>
      </c>
      <c r="O3" s="190" t="s">
        <v>48</v>
      </c>
      <c r="P3" s="193" t="s">
        <v>73</v>
      </c>
      <c r="Q3" s="190" t="s">
        <v>48</v>
      </c>
      <c r="R3" s="192" t="s">
        <v>73</v>
      </c>
      <c r="S3" s="191"/>
      <c r="T3" s="169"/>
      <c r="U3" s="169"/>
    </row>
    <row r="4" spans="1:21" s="91" customFormat="1" ht="15.75" customHeight="1">
      <c r="A4" s="145"/>
      <c r="B4" s="140"/>
      <c r="C4" s="135"/>
      <c r="D4" s="143"/>
      <c r="E4" s="143"/>
      <c r="F4" s="143"/>
      <c r="G4" s="143"/>
      <c r="H4" s="141"/>
      <c r="I4" s="143"/>
      <c r="J4" s="143"/>
      <c r="K4" s="41"/>
      <c r="L4" s="70"/>
      <c r="M4" s="41"/>
      <c r="N4" s="70"/>
      <c r="O4" s="143"/>
      <c r="P4" s="70"/>
      <c r="Q4" s="143"/>
      <c r="R4" s="69"/>
      <c r="S4" s="41">
        <f>N4+P4+R4</f>
        <v>0</v>
      </c>
      <c r="T4" s="140"/>
      <c r="U4" s="140"/>
    </row>
    <row r="5" spans="1:21" s="91" customFormat="1" ht="12" customHeight="1">
      <c r="A5" s="145"/>
      <c r="B5" s="140"/>
      <c r="C5" s="135"/>
      <c r="D5" s="143"/>
      <c r="E5" s="143"/>
      <c r="F5" s="143"/>
      <c r="G5" s="141"/>
      <c r="H5" s="143"/>
      <c r="I5" s="143"/>
      <c r="J5" s="143"/>
      <c r="K5" s="41"/>
      <c r="L5" s="70"/>
      <c r="M5" s="41"/>
      <c r="N5" s="70"/>
      <c r="O5" s="143"/>
      <c r="P5" s="70"/>
      <c r="Q5" s="143"/>
      <c r="R5" s="69"/>
      <c r="S5" s="41">
        <f>N5+P5+R5</f>
        <v>0</v>
      </c>
      <c r="T5" s="140"/>
      <c r="U5" s="140"/>
    </row>
    <row r="6" spans="1:21" s="91" customFormat="1" ht="14.25" customHeight="1">
      <c r="A6" s="145"/>
      <c r="B6" s="140"/>
      <c r="C6" s="135"/>
      <c r="D6" s="143"/>
      <c r="E6" s="143"/>
      <c r="F6" s="143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1">
        <f>N6+P6+R6</f>
        <v>0</v>
      </c>
      <c r="T6" s="140"/>
      <c r="U6" s="140"/>
    </row>
    <row r="7" spans="1:2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40"/>
      <c r="U7" s="140"/>
    </row>
    <row r="8" spans="1:21" ht="12.75" customHeight="1">
      <c r="A8" s="226"/>
      <c r="B8" s="16"/>
      <c r="C8" s="135"/>
      <c r="D8" s="143"/>
      <c r="E8" s="143"/>
      <c r="F8" s="143"/>
      <c r="G8" s="143"/>
      <c r="H8" s="143"/>
      <c r="I8" s="143"/>
      <c r="J8" s="143"/>
      <c r="K8" s="141"/>
      <c r="L8" s="70"/>
      <c r="M8" s="141"/>
      <c r="N8" s="70"/>
      <c r="O8" s="143"/>
      <c r="P8" s="70"/>
      <c r="Q8" s="143"/>
      <c r="R8" s="69"/>
      <c r="S8" s="41"/>
      <c r="T8" s="16"/>
      <c r="U8" s="16"/>
    </row>
    <row r="9" spans="1:21" ht="14.25" customHeight="1">
      <c r="A9" s="226"/>
      <c r="B9" s="239" t="s">
        <v>145</v>
      </c>
      <c r="C9" s="135" t="s">
        <v>64</v>
      </c>
      <c r="D9" s="143">
        <v>33.299999999999997</v>
      </c>
      <c r="E9" s="143">
        <v>33.299999999999997</v>
      </c>
      <c r="F9" s="143"/>
      <c r="G9" s="143">
        <v>2.0699999999999998</v>
      </c>
      <c r="H9" s="143">
        <v>0.59</v>
      </c>
      <c r="I9" s="143">
        <v>11.96</v>
      </c>
      <c r="J9" s="143">
        <v>62.01</v>
      </c>
      <c r="K9" s="141">
        <v>75</v>
      </c>
      <c r="L9" s="70">
        <f>D9*K9/1000</f>
        <v>2.4975000000000001</v>
      </c>
      <c r="M9" s="141">
        <v>39</v>
      </c>
      <c r="N9" s="70">
        <f>D9*M9/1000</f>
        <v>1.2986999999999997</v>
      </c>
      <c r="O9" s="143"/>
      <c r="P9" s="70">
        <f>D9*O9/1000</f>
        <v>0</v>
      </c>
      <c r="Q9" s="143"/>
      <c r="R9" s="69">
        <f>D9*Q9/1000</f>
        <v>0</v>
      </c>
      <c r="S9" s="41">
        <f t="shared" ref="S9:S27" si="0">N9+P9+R9</f>
        <v>1.2986999999999997</v>
      </c>
      <c r="T9" s="16"/>
      <c r="U9" s="16"/>
    </row>
    <row r="10" spans="1:21" ht="15.75" customHeight="1">
      <c r="A10" s="226"/>
      <c r="B10" s="239"/>
      <c r="C10" s="135" t="s">
        <v>85</v>
      </c>
      <c r="D10" s="143">
        <v>74.5</v>
      </c>
      <c r="E10" s="143">
        <v>74.5</v>
      </c>
      <c r="F10" s="143"/>
      <c r="G10" s="143">
        <v>2.0299999999999998</v>
      </c>
      <c r="H10" s="143">
        <v>2.5499999999999998</v>
      </c>
      <c r="I10" s="143">
        <v>3.42</v>
      </c>
      <c r="J10" s="143">
        <v>44.47</v>
      </c>
      <c r="K10" s="141">
        <v>62</v>
      </c>
      <c r="L10" s="70">
        <f>D10*K10/1000</f>
        <v>4.6189999999999998</v>
      </c>
      <c r="M10" s="141">
        <v>46.34</v>
      </c>
      <c r="N10" s="70">
        <f>D10*M10/1000</f>
        <v>3.4523300000000003</v>
      </c>
      <c r="O10" s="143"/>
      <c r="P10" s="70">
        <f>D10*O10/1000</f>
        <v>0</v>
      </c>
      <c r="Q10" s="143"/>
      <c r="R10" s="69">
        <f>D10*Q10/1000</f>
        <v>0</v>
      </c>
      <c r="S10" s="41">
        <f t="shared" si="0"/>
        <v>3.4523300000000003</v>
      </c>
      <c r="T10" s="43"/>
      <c r="U10" s="43"/>
    </row>
    <row r="11" spans="1:21" ht="18" customHeight="1">
      <c r="A11" s="226"/>
      <c r="B11" s="239"/>
      <c r="C11" s="135" t="s">
        <v>81</v>
      </c>
      <c r="D11" s="143">
        <v>7.5</v>
      </c>
      <c r="E11" s="143">
        <v>7.5</v>
      </c>
      <c r="F11" s="143"/>
      <c r="G11" s="143"/>
      <c r="H11" s="143"/>
      <c r="I11" s="143">
        <v>7.48</v>
      </c>
      <c r="J11" s="143">
        <v>28.43</v>
      </c>
      <c r="K11" s="141">
        <v>80</v>
      </c>
      <c r="L11" s="70">
        <f>D11*K11/1000</f>
        <v>0.6</v>
      </c>
      <c r="M11" s="141">
        <v>44.49</v>
      </c>
      <c r="N11" s="70">
        <f>D11*M11/1000</f>
        <v>0.333675</v>
      </c>
      <c r="O11" s="143"/>
      <c r="P11" s="70">
        <f>D11*O11/1000</f>
        <v>0</v>
      </c>
      <c r="Q11" s="143"/>
      <c r="R11" s="69">
        <f>D11*Q11/1000</f>
        <v>0</v>
      </c>
      <c r="S11" s="41">
        <f t="shared" si="0"/>
        <v>0.333675</v>
      </c>
      <c r="T11" s="43"/>
      <c r="U11" s="43"/>
    </row>
    <row r="12" spans="1:21" ht="14.25" customHeight="1">
      <c r="A12" s="226"/>
      <c r="B12" s="140"/>
      <c r="C12" s="135" t="s">
        <v>95</v>
      </c>
      <c r="D12" s="143">
        <v>5</v>
      </c>
      <c r="E12" s="143"/>
      <c r="F12" s="143"/>
      <c r="G12" s="143">
        <v>0.04</v>
      </c>
      <c r="H12" s="143">
        <v>3.63</v>
      </c>
      <c r="I12" s="143">
        <v>0.13</v>
      </c>
      <c r="J12" s="143">
        <v>33.049999999999997</v>
      </c>
      <c r="K12" s="141">
        <v>530</v>
      </c>
      <c r="L12" s="70">
        <f>D12*K12/1000</f>
        <v>2.65</v>
      </c>
      <c r="M12" s="141"/>
      <c r="N12" s="70">
        <f>D12*M12/1000</f>
        <v>0</v>
      </c>
      <c r="O12" s="143"/>
      <c r="P12" s="70">
        <f>D12*O12/1000</f>
        <v>0</v>
      </c>
      <c r="Q12" s="143">
        <v>447.82</v>
      </c>
      <c r="R12" s="69">
        <f>D12*Q12/1000</f>
        <v>2.2391000000000001</v>
      </c>
      <c r="S12" s="41">
        <f t="shared" si="0"/>
        <v>2.2391000000000001</v>
      </c>
      <c r="T12" s="43"/>
      <c r="U12" s="43"/>
    </row>
    <row r="13" spans="1:21">
      <c r="A13" s="226"/>
      <c r="B13" s="140"/>
      <c r="C13" s="135" t="s">
        <v>10</v>
      </c>
      <c r="D13" s="143">
        <v>1</v>
      </c>
      <c r="E13" s="143">
        <v>1</v>
      </c>
      <c r="F13" s="143"/>
      <c r="G13" s="143" t="s">
        <v>12</v>
      </c>
      <c r="H13" s="143" t="s">
        <v>12</v>
      </c>
      <c r="I13" s="143" t="s">
        <v>12</v>
      </c>
      <c r="J13" s="143" t="s">
        <v>12</v>
      </c>
      <c r="K13" s="141">
        <v>16</v>
      </c>
      <c r="L13" s="70">
        <f>D13*K13/1000</f>
        <v>1.6E-2</v>
      </c>
      <c r="M13" s="141">
        <v>9.5</v>
      </c>
      <c r="N13" s="70">
        <f>D13*M13/1000</f>
        <v>9.4999999999999998E-3</v>
      </c>
      <c r="O13" s="143"/>
      <c r="P13" s="70">
        <f>D13*O13/1000</f>
        <v>0</v>
      </c>
      <c r="Q13" s="143"/>
      <c r="R13" s="69">
        <f>D13*Q13/1000</f>
        <v>0</v>
      </c>
      <c r="S13" s="41">
        <f t="shared" si="0"/>
        <v>9.4999999999999998E-3</v>
      </c>
      <c r="T13" s="140"/>
      <c r="U13" s="140"/>
    </row>
    <row r="14" spans="1:21">
      <c r="A14" s="226"/>
      <c r="B14" s="140"/>
      <c r="C14" s="135" t="s">
        <v>46</v>
      </c>
      <c r="D14" s="143"/>
      <c r="E14" s="143"/>
      <c r="F14" s="143">
        <v>100</v>
      </c>
      <c r="G14" s="45">
        <f>SUM(G8:G13)</f>
        <v>4.1399999999999997</v>
      </c>
      <c r="H14" s="45">
        <f t="shared" ref="H14:R14" si="1">SUM(H8:H13)</f>
        <v>6.77</v>
      </c>
      <c r="I14" s="45">
        <f t="shared" si="1"/>
        <v>22.99</v>
      </c>
      <c r="J14" s="45">
        <f t="shared" si="1"/>
        <v>167.95999999999998</v>
      </c>
      <c r="K14" s="45"/>
      <c r="L14" s="74">
        <f t="shared" si="1"/>
        <v>10.3825</v>
      </c>
      <c r="M14" s="45"/>
      <c r="N14" s="74">
        <f t="shared" si="1"/>
        <v>5.0942050000000005</v>
      </c>
      <c r="O14" s="45"/>
      <c r="P14" s="74">
        <f t="shared" si="1"/>
        <v>0</v>
      </c>
      <c r="Q14" s="45"/>
      <c r="R14" s="74">
        <f t="shared" si="1"/>
        <v>2.2391000000000001</v>
      </c>
      <c r="S14" s="41">
        <f t="shared" si="0"/>
        <v>7.3333050000000011</v>
      </c>
      <c r="T14" s="140"/>
      <c r="U14" s="140"/>
    </row>
    <row r="15" spans="1:21" ht="18" customHeight="1">
      <c r="A15" s="238" t="s">
        <v>20</v>
      </c>
      <c r="B15" s="239" t="s">
        <v>160</v>
      </c>
      <c r="C15" s="135" t="s">
        <v>162</v>
      </c>
      <c r="D15" s="135">
        <v>4</v>
      </c>
      <c r="E15" s="135"/>
      <c r="F15" s="141"/>
      <c r="G15" s="141">
        <v>0.54</v>
      </c>
      <c r="H15" s="141">
        <v>2.16</v>
      </c>
      <c r="I15" s="141">
        <v>0.74</v>
      </c>
      <c r="J15" s="141">
        <v>24.42</v>
      </c>
      <c r="K15" s="141">
        <v>500</v>
      </c>
      <c r="L15" s="70">
        <f>D15*K15/1000</f>
        <v>2</v>
      </c>
      <c r="M15" s="141"/>
      <c r="N15" s="70">
        <f>D15*M15/1000</f>
        <v>0</v>
      </c>
      <c r="O15" s="143"/>
      <c r="P15" s="70">
        <f>D15*O15/1000</f>
        <v>0</v>
      </c>
      <c r="Q15" s="143">
        <v>560</v>
      </c>
      <c r="R15" s="69">
        <f>D15*Q15/1000</f>
        <v>2.2400000000000002</v>
      </c>
      <c r="S15" s="41">
        <f t="shared" si="0"/>
        <v>2.2400000000000002</v>
      </c>
      <c r="T15" s="140"/>
      <c r="U15" s="140"/>
    </row>
    <row r="16" spans="1:21" ht="18" customHeight="1">
      <c r="A16" s="238"/>
      <c r="B16" s="239"/>
      <c r="C16" s="135" t="s">
        <v>85</v>
      </c>
      <c r="D16" s="135">
        <v>100</v>
      </c>
      <c r="E16" s="135"/>
      <c r="F16" s="141"/>
      <c r="G16" s="141">
        <v>2.82</v>
      </c>
      <c r="H16" s="141">
        <v>3.2</v>
      </c>
      <c r="I16" s="141">
        <v>4.7300000000000004</v>
      </c>
      <c r="J16" s="141">
        <v>58</v>
      </c>
      <c r="K16" s="141">
        <v>62</v>
      </c>
      <c r="L16" s="70">
        <f>D16*K16/1000</f>
        <v>6.2</v>
      </c>
      <c r="M16" s="141"/>
      <c r="N16" s="70">
        <f>D16*M16/1000</f>
        <v>0</v>
      </c>
      <c r="O16" s="143"/>
      <c r="P16" s="70">
        <f>D16*O16/1000</f>
        <v>0</v>
      </c>
      <c r="Q16" s="143">
        <v>46.34</v>
      </c>
      <c r="R16" s="69">
        <f>D16*Q16/1000</f>
        <v>4.6340000000000003</v>
      </c>
      <c r="S16" s="41"/>
      <c r="T16" s="43"/>
      <c r="U16" s="43"/>
    </row>
    <row r="17" spans="1:21">
      <c r="A17" s="238"/>
      <c r="B17" s="239"/>
      <c r="C17" s="135" t="s">
        <v>9</v>
      </c>
      <c r="D17" s="135">
        <v>11.1</v>
      </c>
      <c r="E17" s="135"/>
      <c r="F17" s="141"/>
      <c r="G17" s="141"/>
      <c r="H17" s="141"/>
      <c r="I17" s="141">
        <v>11.087999999999999</v>
      </c>
      <c r="J17" s="141">
        <v>42.67</v>
      </c>
      <c r="K17" s="141">
        <v>80</v>
      </c>
      <c r="L17" s="70">
        <f>D17*K17/1000</f>
        <v>0.88800000000000001</v>
      </c>
      <c r="M17" s="141">
        <v>44.46</v>
      </c>
      <c r="N17" s="70">
        <f>D17*M17/1000</f>
        <v>0.49350599999999994</v>
      </c>
      <c r="O17" s="143"/>
      <c r="P17" s="70">
        <f>D17*O17/1000</f>
        <v>0</v>
      </c>
      <c r="Q17" s="143"/>
      <c r="R17" s="69">
        <f>D17*Q17/1000</f>
        <v>0</v>
      </c>
      <c r="S17" s="41">
        <f t="shared" si="0"/>
        <v>0.49350599999999994</v>
      </c>
      <c r="T17" s="43"/>
      <c r="U17" s="43"/>
    </row>
    <row r="18" spans="1:21">
      <c r="A18" s="238"/>
      <c r="B18" s="140"/>
      <c r="C18" s="143"/>
      <c r="D18" s="143"/>
      <c r="E18" s="143"/>
      <c r="F18" s="143">
        <v>200</v>
      </c>
      <c r="G18" s="42"/>
      <c r="H18" s="42"/>
      <c r="I18" s="42"/>
      <c r="J18" s="42"/>
      <c r="K18" s="42"/>
      <c r="L18" s="71"/>
      <c r="M18" s="42"/>
      <c r="N18" s="71"/>
      <c r="O18" s="42"/>
      <c r="P18" s="71"/>
      <c r="Q18" s="42"/>
      <c r="R18" s="71"/>
      <c r="S18" s="41"/>
      <c r="T18" s="43"/>
      <c r="U18" s="43"/>
    </row>
    <row r="19" spans="1:21" ht="15.75" customHeight="1">
      <c r="A19" s="143"/>
      <c r="B19" s="140" t="s">
        <v>30</v>
      </c>
      <c r="C19" s="135" t="s">
        <v>30</v>
      </c>
      <c r="D19" s="135">
        <v>40</v>
      </c>
      <c r="E19" s="135">
        <v>40</v>
      </c>
      <c r="F19" s="141">
        <v>40</v>
      </c>
      <c r="G19" s="135"/>
      <c r="H19" s="135">
        <v>1.2</v>
      </c>
      <c r="I19" s="135">
        <v>46</v>
      </c>
      <c r="J19" s="135">
        <v>167.2</v>
      </c>
      <c r="K19" s="141">
        <v>60</v>
      </c>
      <c r="L19" s="70">
        <f>D19*K19/1000</f>
        <v>2.4</v>
      </c>
      <c r="M19" s="141">
        <v>54.8</v>
      </c>
      <c r="N19" s="70">
        <f>D19*M19/1000</f>
        <v>2.1920000000000002</v>
      </c>
      <c r="O19" s="41">
        <f>G19*N19/1000</f>
        <v>0</v>
      </c>
      <c r="P19" s="70">
        <f>D19*O19/1000</f>
        <v>0</v>
      </c>
      <c r="Q19" s="41">
        <f>I19*P19/1000</f>
        <v>0</v>
      </c>
      <c r="R19" s="69">
        <f>D19*Q19/1000</f>
        <v>0</v>
      </c>
      <c r="S19" s="41">
        <f t="shared" si="0"/>
        <v>2.1920000000000002</v>
      </c>
      <c r="T19" s="140"/>
      <c r="U19" s="140"/>
    </row>
    <row r="20" spans="1:21">
      <c r="A20" s="238" t="s">
        <v>111</v>
      </c>
      <c r="B20" s="140" t="s">
        <v>112</v>
      </c>
      <c r="C20" s="135" t="s">
        <v>23</v>
      </c>
      <c r="D20" s="143">
        <v>40</v>
      </c>
      <c r="E20" s="143">
        <v>40</v>
      </c>
      <c r="F20" s="143"/>
      <c r="G20" s="135">
        <v>4.12</v>
      </c>
      <c r="H20" s="135">
        <v>0.44</v>
      </c>
      <c r="I20" s="135">
        <v>27.6</v>
      </c>
      <c r="J20" s="135">
        <v>167.6</v>
      </c>
      <c r="K20" s="141">
        <v>40</v>
      </c>
      <c r="L20" s="70">
        <f t="shared" ref="L20:L26" si="2">D20*K20/1000</f>
        <v>1.6</v>
      </c>
      <c r="M20" s="141"/>
      <c r="N20" s="70">
        <f t="shared" ref="N20:N26" si="3">D20*M20/1000</f>
        <v>0</v>
      </c>
      <c r="O20" s="143"/>
      <c r="P20" s="70">
        <f t="shared" ref="P20:P26" si="4">D20*O20/1000</f>
        <v>0</v>
      </c>
      <c r="Q20" s="143">
        <v>22.39</v>
      </c>
      <c r="R20" s="69">
        <f t="shared" ref="R20:R26" si="5">D20*Q20/1000</f>
        <v>0.89560000000000006</v>
      </c>
      <c r="S20" s="41">
        <f t="shared" si="0"/>
        <v>0.89560000000000006</v>
      </c>
      <c r="T20" s="140"/>
      <c r="U20" s="140"/>
    </row>
    <row r="21" spans="1:21">
      <c r="A21" s="238"/>
      <c r="B21" s="140"/>
      <c r="C21" s="135" t="s">
        <v>9</v>
      </c>
      <c r="D21" s="143">
        <v>21.15</v>
      </c>
      <c r="E21" s="143">
        <v>21.15</v>
      </c>
      <c r="F21" s="143"/>
      <c r="G21" s="135"/>
      <c r="H21" s="135"/>
      <c r="I21" s="135">
        <v>21.1</v>
      </c>
      <c r="J21" s="135">
        <v>80.16</v>
      </c>
      <c r="K21" s="141">
        <v>44.46</v>
      </c>
      <c r="L21" s="70">
        <f t="shared" si="2"/>
        <v>0.94032899999999997</v>
      </c>
      <c r="M21" s="141"/>
      <c r="N21" s="70">
        <f t="shared" si="3"/>
        <v>0</v>
      </c>
      <c r="O21" s="143"/>
      <c r="P21" s="70">
        <f t="shared" si="4"/>
        <v>0</v>
      </c>
      <c r="Q21" s="143">
        <v>44.46</v>
      </c>
      <c r="R21" s="69">
        <f t="shared" si="5"/>
        <v>0.94032899999999997</v>
      </c>
      <c r="S21" s="41">
        <f t="shared" si="0"/>
        <v>0.94032899999999997</v>
      </c>
      <c r="T21" s="140"/>
      <c r="U21" s="140"/>
    </row>
    <row r="22" spans="1:21" ht="25.5">
      <c r="A22" s="238"/>
      <c r="B22" s="140"/>
      <c r="C22" s="135" t="s">
        <v>11</v>
      </c>
      <c r="D22" s="143">
        <v>9.6</v>
      </c>
      <c r="E22" s="143">
        <v>9.6</v>
      </c>
      <c r="F22" s="143"/>
      <c r="G22" s="135">
        <v>0.08</v>
      </c>
      <c r="H22" s="135">
        <v>7.25</v>
      </c>
      <c r="I22" s="135">
        <v>0.26</v>
      </c>
      <c r="J22" s="135">
        <v>66.099999999999994</v>
      </c>
      <c r="K22" s="141">
        <v>530</v>
      </c>
      <c r="L22" s="70">
        <f t="shared" si="2"/>
        <v>5.0880000000000001</v>
      </c>
      <c r="M22" s="141"/>
      <c r="N22" s="70">
        <f t="shared" si="3"/>
        <v>0</v>
      </c>
      <c r="O22" s="143"/>
      <c r="P22" s="70">
        <f t="shared" si="4"/>
        <v>0</v>
      </c>
      <c r="Q22" s="143">
        <v>447.82</v>
      </c>
      <c r="R22" s="69">
        <f t="shared" si="5"/>
        <v>4.2990719999999998</v>
      </c>
      <c r="S22" s="41">
        <f t="shared" si="0"/>
        <v>4.2990719999999998</v>
      </c>
      <c r="T22" s="140"/>
      <c r="U22" s="140"/>
    </row>
    <row r="23" spans="1:21">
      <c r="A23" s="238"/>
      <c r="B23" s="140"/>
      <c r="C23" s="135" t="s">
        <v>24</v>
      </c>
      <c r="D23" s="143">
        <v>2.1</v>
      </c>
      <c r="E23" s="143"/>
      <c r="F23" s="143"/>
      <c r="G23" s="135">
        <v>0.26</v>
      </c>
      <c r="H23" s="135">
        <v>0.24</v>
      </c>
      <c r="I23" s="135">
        <v>0.01</v>
      </c>
      <c r="J23" s="135">
        <v>3.9</v>
      </c>
      <c r="K23" s="141">
        <v>137.5</v>
      </c>
      <c r="L23" s="70">
        <f t="shared" si="2"/>
        <v>0.28875000000000001</v>
      </c>
      <c r="M23" s="141"/>
      <c r="N23" s="70">
        <f t="shared" si="3"/>
        <v>0</v>
      </c>
      <c r="O23" s="143"/>
      <c r="P23" s="70">
        <f t="shared" si="4"/>
        <v>0</v>
      </c>
      <c r="Q23" s="143">
        <v>137.5</v>
      </c>
      <c r="R23" s="69">
        <f t="shared" si="5"/>
        <v>0.28875000000000001</v>
      </c>
      <c r="S23" s="41">
        <f t="shared" si="0"/>
        <v>0.28875000000000001</v>
      </c>
      <c r="T23" s="140"/>
      <c r="U23" s="140"/>
    </row>
    <row r="24" spans="1:21">
      <c r="A24" s="238"/>
      <c r="B24" s="140"/>
      <c r="C24" s="135" t="s">
        <v>85</v>
      </c>
      <c r="D24" s="143">
        <v>7.55</v>
      </c>
      <c r="E24" s="143">
        <v>7.55</v>
      </c>
      <c r="F24" s="143"/>
      <c r="G24" s="135">
        <v>0.21</v>
      </c>
      <c r="H24" s="135">
        <v>0.24</v>
      </c>
      <c r="I24" s="135">
        <v>0.36</v>
      </c>
      <c r="J24" s="135">
        <v>4.37</v>
      </c>
      <c r="K24" s="141">
        <v>62</v>
      </c>
      <c r="L24" s="70">
        <f t="shared" si="2"/>
        <v>0.46809999999999996</v>
      </c>
      <c r="M24" s="141">
        <v>46.34</v>
      </c>
      <c r="N24" s="70">
        <f t="shared" si="3"/>
        <v>0.34986700000000004</v>
      </c>
      <c r="O24" s="143"/>
      <c r="P24" s="70">
        <f t="shared" si="4"/>
        <v>0</v>
      </c>
      <c r="Q24" s="143"/>
      <c r="R24" s="69">
        <f t="shared" si="5"/>
        <v>0</v>
      </c>
      <c r="S24" s="41">
        <f t="shared" si="0"/>
        <v>0.34986700000000004</v>
      </c>
      <c r="T24" s="140"/>
      <c r="U24" s="140"/>
    </row>
    <row r="25" spans="1:21">
      <c r="A25" s="238"/>
      <c r="B25" s="140"/>
      <c r="C25" s="135" t="s">
        <v>29</v>
      </c>
      <c r="D25" s="143">
        <v>0.09</v>
      </c>
      <c r="E25" s="143"/>
      <c r="F25" s="143"/>
      <c r="G25" s="135">
        <v>0.11</v>
      </c>
      <c r="H25" s="135">
        <v>0.1</v>
      </c>
      <c r="I25" s="135"/>
      <c r="J25" s="135">
        <v>1.41</v>
      </c>
      <c r="K25" s="141">
        <v>137.5</v>
      </c>
      <c r="L25" s="70">
        <f t="shared" si="2"/>
        <v>1.2375000000000001E-2</v>
      </c>
      <c r="M25" s="141"/>
      <c r="N25" s="70">
        <f t="shared" si="3"/>
        <v>0</v>
      </c>
      <c r="O25" s="143"/>
      <c r="P25" s="70">
        <f t="shared" si="4"/>
        <v>0</v>
      </c>
      <c r="Q25" s="143">
        <v>137.5</v>
      </c>
      <c r="R25" s="69">
        <f t="shared" si="5"/>
        <v>1.2375000000000001E-2</v>
      </c>
      <c r="S25" s="41">
        <f t="shared" si="0"/>
        <v>1.2375000000000001E-2</v>
      </c>
      <c r="T25" s="140"/>
      <c r="U25" s="140"/>
    </row>
    <row r="26" spans="1:21" ht="25.5">
      <c r="A26" s="135"/>
      <c r="B26" s="140"/>
      <c r="C26" s="135" t="s">
        <v>15</v>
      </c>
      <c r="D26" s="143">
        <v>0.25</v>
      </c>
      <c r="E26" s="143">
        <v>0.25</v>
      </c>
      <c r="F26" s="143"/>
      <c r="G26" s="135"/>
      <c r="H26" s="135">
        <v>0.249</v>
      </c>
      <c r="I26" s="135"/>
      <c r="J26" s="135"/>
      <c r="K26" s="141">
        <v>140</v>
      </c>
      <c r="L26" s="70">
        <f t="shared" si="2"/>
        <v>3.5000000000000003E-2</v>
      </c>
      <c r="M26" s="141">
        <v>57.58</v>
      </c>
      <c r="N26" s="70">
        <f t="shared" si="3"/>
        <v>1.4395E-2</v>
      </c>
      <c r="O26" s="143"/>
      <c r="P26" s="70">
        <f t="shared" si="4"/>
        <v>0</v>
      </c>
      <c r="Q26" s="143"/>
      <c r="R26" s="69">
        <f t="shared" si="5"/>
        <v>0</v>
      </c>
      <c r="S26" s="41">
        <f t="shared" si="0"/>
        <v>1.4395E-2</v>
      </c>
      <c r="T26" s="140"/>
      <c r="U26" s="140"/>
    </row>
    <row r="27" spans="1:21">
      <c r="A27" s="135"/>
      <c r="B27" s="140"/>
      <c r="C27" s="143" t="s">
        <v>46</v>
      </c>
      <c r="D27" s="143"/>
      <c r="E27" s="143"/>
      <c r="F27" s="143">
        <v>75</v>
      </c>
      <c r="G27" s="42">
        <f>SUM(G20:G26)</f>
        <v>4.78</v>
      </c>
      <c r="H27" s="42">
        <f t="shared" ref="H27:R27" si="6">SUM(H20:H26)</f>
        <v>8.5190000000000001</v>
      </c>
      <c r="I27" s="42">
        <f t="shared" si="6"/>
        <v>49.33</v>
      </c>
      <c r="J27" s="42">
        <f t="shared" si="6"/>
        <v>323.54000000000002</v>
      </c>
      <c r="K27" s="42">
        <f t="shared" si="6"/>
        <v>1091.46</v>
      </c>
      <c r="L27" s="42">
        <f t="shared" si="6"/>
        <v>8.4325540000000014</v>
      </c>
      <c r="M27" s="42">
        <f t="shared" si="6"/>
        <v>103.92</v>
      </c>
      <c r="N27" s="42">
        <f t="shared" si="6"/>
        <v>0.36426200000000003</v>
      </c>
      <c r="O27" s="42">
        <f t="shared" si="6"/>
        <v>0</v>
      </c>
      <c r="P27" s="42">
        <f t="shared" si="6"/>
        <v>0</v>
      </c>
      <c r="Q27" s="42">
        <f t="shared" si="6"/>
        <v>789.67</v>
      </c>
      <c r="R27" s="42">
        <f t="shared" si="6"/>
        <v>6.4361259999999998</v>
      </c>
      <c r="S27" s="41">
        <f t="shared" si="0"/>
        <v>6.8003879999999999</v>
      </c>
      <c r="T27" s="140"/>
      <c r="U27" s="140"/>
    </row>
    <row r="28" spans="1:21">
      <c r="A28" s="16"/>
      <c r="B28" s="16" t="s">
        <v>76</v>
      </c>
      <c r="C28" s="16"/>
      <c r="D28" s="16"/>
      <c r="E28" s="16"/>
      <c r="F28" s="16"/>
      <c r="G28" s="105">
        <f>G25+G19+G18+G14</f>
        <v>4.25</v>
      </c>
      <c r="H28" s="105">
        <f>H25+H19+H18+H14</f>
        <v>8.07</v>
      </c>
      <c r="I28" s="105">
        <f>I25+I19+I18+I14</f>
        <v>68.989999999999995</v>
      </c>
      <c r="J28" s="105">
        <f>J25+J19+J18+J14</f>
        <v>336.56999999999994</v>
      </c>
      <c r="K28" s="105">
        <f>K25+K19+K18+K14</f>
        <v>197.5</v>
      </c>
      <c r="L28" s="105">
        <f t="shared" ref="L28:S28" si="7">L27+L6+L18+L14</f>
        <v>18.815054000000003</v>
      </c>
      <c r="M28" s="105">
        <f t="shared" si="7"/>
        <v>103.92</v>
      </c>
      <c r="N28" s="127">
        <f t="shared" si="7"/>
        <v>5.4584670000000006</v>
      </c>
      <c r="O28" s="105">
        <f t="shared" si="7"/>
        <v>0</v>
      </c>
      <c r="P28" s="105">
        <f t="shared" si="7"/>
        <v>0</v>
      </c>
      <c r="Q28" s="105">
        <f t="shared" si="7"/>
        <v>789.67</v>
      </c>
      <c r="R28" s="127">
        <f t="shared" si="7"/>
        <v>8.6752260000000003</v>
      </c>
      <c r="S28" s="105">
        <f t="shared" si="7"/>
        <v>14.133693000000001</v>
      </c>
      <c r="T28" s="140"/>
      <c r="U28" s="140"/>
    </row>
    <row r="29" spans="1:21">
      <c r="T29" s="189"/>
      <c r="U29" s="189"/>
    </row>
  </sheetData>
  <mergeCells count="19">
    <mergeCell ref="M1:R1"/>
    <mergeCell ref="M2:N2"/>
    <mergeCell ref="O2:P2"/>
    <mergeCell ref="Q2:R2"/>
    <mergeCell ref="E1:E3"/>
    <mergeCell ref="F1:F3"/>
    <mergeCell ref="G1:G3"/>
    <mergeCell ref="H1:H3"/>
    <mergeCell ref="I1:I3"/>
    <mergeCell ref="J1:J3"/>
    <mergeCell ref="C1:C3"/>
    <mergeCell ref="D1:D3"/>
    <mergeCell ref="B9:B11"/>
    <mergeCell ref="A20:A25"/>
    <mergeCell ref="K1:L2"/>
    <mergeCell ref="A8:A14"/>
    <mergeCell ref="A15:A18"/>
    <mergeCell ref="B15:B17"/>
    <mergeCell ref="A1:A3"/>
  </mergeCell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3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G28" sqref="G28:R28"/>
    </sheetView>
  </sheetViews>
  <sheetFormatPr defaultRowHeight="12.75"/>
  <cols>
    <col min="1" max="1" width="4.42578125" style="16" customWidth="1"/>
    <col min="2" max="2" width="21.5703125" style="16" customWidth="1"/>
    <col min="3" max="3" width="14.140625" style="16" customWidth="1"/>
    <col min="4" max="4" width="6.140625" style="16" customWidth="1"/>
    <col min="5" max="5" width="5.140625" style="16" customWidth="1"/>
    <col min="6" max="6" width="7" style="16" customWidth="1"/>
    <col min="7" max="7" width="6.7109375" style="16" customWidth="1"/>
    <col min="8" max="8" width="6.140625" style="16" customWidth="1"/>
    <col min="9" max="9" width="6.5703125" style="16" customWidth="1"/>
    <col min="10" max="10" width="6.42578125" style="16" customWidth="1"/>
    <col min="11" max="11" width="6.7109375" style="16" customWidth="1"/>
    <col min="12" max="12" width="6.140625" style="110" customWidth="1"/>
    <col min="13" max="13" width="6.7109375" style="16" customWidth="1"/>
    <col min="14" max="14" width="5" style="110" customWidth="1"/>
    <col min="15" max="15" width="5.5703125" style="16" customWidth="1"/>
    <col min="16" max="16" width="6.28515625" style="110" customWidth="1"/>
    <col min="17" max="17" width="6.5703125" style="16" customWidth="1"/>
    <col min="18" max="18" width="5" style="110" customWidth="1"/>
    <col min="19" max="19" width="7.140625" style="16" customWidth="1"/>
    <col min="20" max="20" width="6.5703125" style="16" customWidth="1"/>
    <col min="21" max="16384" width="9.140625" style="16"/>
  </cols>
  <sheetData>
    <row r="1" spans="1:20" s="18" customFormat="1" ht="15" customHeight="1">
      <c r="A1" s="257" t="s">
        <v>47</v>
      </c>
      <c r="B1" s="190" t="s">
        <v>0</v>
      </c>
      <c r="C1" s="257" t="s">
        <v>1</v>
      </c>
      <c r="D1" s="257" t="s">
        <v>2</v>
      </c>
      <c r="E1" s="257" t="s">
        <v>3</v>
      </c>
      <c r="F1" s="257" t="s">
        <v>4</v>
      </c>
      <c r="G1" s="257" t="s">
        <v>5</v>
      </c>
      <c r="H1" s="257" t="s">
        <v>6</v>
      </c>
      <c r="I1" s="257" t="s">
        <v>7</v>
      </c>
      <c r="J1" s="257" t="s">
        <v>8</v>
      </c>
      <c r="K1" s="257" t="s">
        <v>68</v>
      </c>
      <c r="L1" s="257"/>
      <c r="M1" s="258" t="s">
        <v>69</v>
      </c>
      <c r="N1" s="258"/>
      <c r="O1" s="258"/>
      <c r="P1" s="258"/>
      <c r="Q1" s="258"/>
      <c r="R1" s="258"/>
      <c r="S1" s="191"/>
      <c r="T1" s="191"/>
    </row>
    <row r="2" spans="1:20" s="18" customFormat="1" ht="52.5" customHeight="1">
      <c r="A2" s="257"/>
      <c r="B2" s="190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8" t="s">
        <v>70</v>
      </c>
      <c r="N2" s="258"/>
      <c r="O2" s="257" t="s">
        <v>71</v>
      </c>
      <c r="P2" s="257"/>
      <c r="Q2" s="257" t="s">
        <v>72</v>
      </c>
      <c r="R2" s="257"/>
      <c r="S2" s="169" t="s">
        <v>178</v>
      </c>
      <c r="T2" s="169" t="s">
        <v>179</v>
      </c>
    </row>
    <row r="3" spans="1:20" s="18" customFormat="1" ht="37.5" customHeight="1">
      <c r="A3" s="257"/>
      <c r="B3" s="190"/>
      <c r="C3" s="257"/>
      <c r="D3" s="257"/>
      <c r="E3" s="257"/>
      <c r="F3" s="257"/>
      <c r="G3" s="257"/>
      <c r="H3" s="257"/>
      <c r="I3" s="257"/>
      <c r="J3" s="257"/>
      <c r="K3" s="190" t="s">
        <v>48</v>
      </c>
      <c r="L3" s="192" t="s">
        <v>73</v>
      </c>
      <c r="M3" s="190" t="s">
        <v>48</v>
      </c>
      <c r="N3" s="192" t="s">
        <v>73</v>
      </c>
      <c r="O3" s="190" t="s">
        <v>48</v>
      </c>
      <c r="P3" s="193" t="s">
        <v>73</v>
      </c>
      <c r="Q3" s="190" t="s">
        <v>48</v>
      </c>
      <c r="R3" s="192" t="s">
        <v>73</v>
      </c>
      <c r="S3" s="169"/>
      <c r="T3" s="169"/>
    </row>
    <row r="4" spans="1:20" ht="18.75" customHeight="1">
      <c r="A4" s="86" t="s">
        <v>132</v>
      </c>
      <c r="B4" s="114" t="s">
        <v>133</v>
      </c>
      <c r="C4" s="87" t="s">
        <v>13</v>
      </c>
      <c r="D4" s="88">
        <v>25</v>
      </c>
      <c r="E4" s="88">
        <v>20</v>
      </c>
      <c r="F4" s="88"/>
      <c r="G4" s="89">
        <v>0.45</v>
      </c>
      <c r="H4" s="89">
        <v>0.02</v>
      </c>
      <c r="I4" s="89">
        <v>1.1399999999999999</v>
      </c>
      <c r="J4" s="89">
        <v>5.4</v>
      </c>
      <c r="K4" s="89">
        <v>25</v>
      </c>
      <c r="L4" s="110">
        <f>D4*K4/1000</f>
        <v>0.625</v>
      </c>
      <c r="N4" s="110">
        <f>M4*D4/1000</f>
        <v>0</v>
      </c>
      <c r="O4" s="16">
        <v>23</v>
      </c>
      <c r="P4" s="110">
        <f>D4*O4/1000</f>
        <v>0.57499999999999996</v>
      </c>
      <c r="R4" s="110">
        <f>D4*Q4/1000</f>
        <v>0</v>
      </c>
      <c r="S4" s="114"/>
      <c r="T4" s="114"/>
    </row>
    <row r="5" spans="1:20" ht="16.5">
      <c r="A5" s="86"/>
      <c r="B5" s="114"/>
      <c r="C5" s="87" t="s">
        <v>34</v>
      </c>
      <c r="D5" s="88">
        <v>100</v>
      </c>
      <c r="E5" s="88">
        <v>72</v>
      </c>
      <c r="F5" s="88"/>
      <c r="G5" s="89">
        <v>2</v>
      </c>
      <c r="H5" s="89">
        <v>0.28999999999999998</v>
      </c>
      <c r="I5" s="89">
        <v>12.46</v>
      </c>
      <c r="J5" s="89">
        <v>57.6</v>
      </c>
      <c r="K5" s="89">
        <v>25</v>
      </c>
      <c r="L5" s="110">
        <f t="shared" ref="L5:L13" si="0">D5*K5/1000</f>
        <v>2.5</v>
      </c>
      <c r="N5" s="110">
        <f t="shared" ref="N5:N13" si="1">M5*D5/1000</f>
        <v>0</v>
      </c>
      <c r="O5" s="16">
        <v>20</v>
      </c>
      <c r="P5" s="110">
        <f t="shared" ref="P5:P13" si="2">D5*O5/1000</f>
        <v>2</v>
      </c>
      <c r="R5" s="110">
        <f t="shared" ref="R5:R13" si="3">D5*Q5/1000</f>
        <v>0</v>
      </c>
      <c r="S5" s="114"/>
      <c r="T5" s="114"/>
    </row>
    <row r="6" spans="1:20" ht="16.5">
      <c r="A6" s="86"/>
      <c r="B6" s="106"/>
      <c r="C6" s="87" t="s">
        <v>14</v>
      </c>
      <c r="D6" s="88">
        <v>12.5</v>
      </c>
      <c r="E6" s="88">
        <v>10</v>
      </c>
      <c r="F6" s="88"/>
      <c r="G6" s="89">
        <v>0.16</v>
      </c>
      <c r="H6" s="89">
        <v>8.9999999999999993E-3</v>
      </c>
      <c r="I6" s="89">
        <v>0.81</v>
      </c>
      <c r="J6" s="89">
        <v>3.26</v>
      </c>
      <c r="K6" s="89">
        <v>35</v>
      </c>
      <c r="L6" s="110">
        <f t="shared" si="0"/>
        <v>0.4375</v>
      </c>
      <c r="N6" s="110">
        <f t="shared" si="1"/>
        <v>0</v>
      </c>
      <c r="O6" s="16">
        <v>25</v>
      </c>
      <c r="P6" s="110">
        <f t="shared" si="2"/>
        <v>0.3125</v>
      </c>
      <c r="R6" s="110">
        <f t="shared" si="3"/>
        <v>0</v>
      </c>
      <c r="S6" s="106"/>
      <c r="T6" s="106"/>
    </row>
    <row r="7" spans="1:20" ht="16.5">
      <c r="A7" s="86"/>
      <c r="B7" s="106"/>
      <c r="C7" s="87" t="s">
        <v>38</v>
      </c>
      <c r="D7" s="88">
        <v>12</v>
      </c>
      <c r="E7" s="88">
        <v>10</v>
      </c>
      <c r="F7" s="88"/>
      <c r="G7" s="89">
        <v>0.17</v>
      </c>
      <c r="H7" s="89">
        <v>0.9</v>
      </c>
      <c r="I7" s="89">
        <v>0.80400000000000005</v>
      </c>
      <c r="J7" s="89">
        <v>4.13</v>
      </c>
      <c r="K7" s="89">
        <v>30</v>
      </c>
      <c r="L7" s="110">
        <f t="shared" si="0"/>
        <v>0.36</v>
      </c>
      <c r="N7" s="110">
        <f t="shared" si="1"/>
        <v>0</v>
      </c>
      <c r="O7" s="16">
        <v>25</v>
      </c>
      <c r="P7" s="110">
        <f t="shared" si="2"/>
        <v>0.3</v>
      </c>
      <c r="R7" s="110">
        <f t="shared" si="3"/>
        <v>0</v>
      </c>
      <c r="S7" s="106"/>
      <c r="T7" s="106"/>
    </row>
    <row r="8" spans="1:20" ht="33">
      <c r="A8" s="86"/>
      <c r="B8" s="106"/>
      <c r="C8" s="87" t="s">
        <v>134</v>
      </c>
      <c r="D8" s="88">
        <v>16.7</v>
      </c>
      <c r="E8" s="88">
        <v>15</v>
      </c>
      <c r="F8" s="88"/>
      <c r="G8" s="89">
        <v>0.13</v>
      </c>
      <c r="H8" s="89">
        <v>1.6E-2</v>
      </c>
      <c r="I8" s="89">
        <v>0.38400000000000001</v>
      </c>
      <c r="J8" s="89">
        <v>2.4</v>
      </c>
      <c r="K8" s="89">
        <v>50</v>
      </c>
      <c r="L8" s="110">
        <f t="shared" si="0"/>
        <v>0.83499999999999996</v>
      </c>
      <c r="N8" s="110">
        <f t="shared" si="1"/>
        <v>0</v>
      </c>
      <c r="O8" s="16">
        <v>50</v>
      </c>
      <c r="P8" s="110">
        <f t="shared" si="2"/>
        <v>0.83499999999999996</v>
      </c>
      <c r="R8" s="110">
        <f t="shared" si="3"/>
        <v>0</v>
      </c>
      <c r="S8" s="106"/>
      <c r="T8" s="106"/>
    </row>
    <row r="9" spans="1:20" ht="33">
      <c r="A9" s="86"/>
      <c r="B9" s="106"/>
      <c r="C9" s="87" t="s">
        <v>11</v>
      </c>
      <c r="D9" s="88">
        <v>5</v>
      </c>
      <c r="E9" s="88">
        <v>5</v>
      </c>
      <c r="F9" s="88"/>
      <c r="G9" s="89">
        <v>0.04</v>
      </c>
      <c r="H9" s="89">
        <v>3.63</v>
      </c>
      <c r="I9" s="89">
        <v>0.13</v>
      </c>
      <c r="J9" s="89">
        <v>33.049999999999997</v>
      </c>
      <c r="K9" s="89">
        <v>530</v>
      </c>
      <c r="L9" s="110">
        <f t="shared" si="0"/>
        <v>2.65</v>
      </c>
      <c r="M9" s="16">
        <v>447.02</v>
      </c>
      <c r="N9" s="110">
        <f t="shared" si="1"/>
        <v>2.2351000000000001</v>
      </c>
      <c r="P9" s="110">
        <f t="shared" si="2"/>
        <v>0</v>
      </c>
      <c r="R9" s="110">
        <f t="shared" si="3"/>
        <v>0</v>
      </c>
      <c r="S9" s="106"/>
      <c r="T9" s="106"/>
    </row>
    <row r="10" spans="1:20" ht="16.5">
      <c r="A10" s="86"/>
      <c r="B10" s="106"/>
      <c r="C10" s="87" t="s">
        <v>131</v>
      </c>
      <c r="D10" s="122">
        <v>0.17899999999999999</v>
      </c>
      <c r="E10" s="88"/>
      <c r="F10" s="88"/>
      <c r="G10" s="89">
        <v>0.7</v>
      </c>
      <c r="H10" s="89">
        <v>0.17</v>
      </c>
      <c r="I10" s="89"/>
      <c r="J10" s="89">
        <v>5.25</v>
      </c>
      <c r="K10" s="89"/>
      <c r="L10" s="110">
        <f t="shared" si="0"/>
        <v>0</v>
      </c>
      <c r="M10" s="89"/>
      <c r="N10" s="110">
        <f t="shared" si="1"/>
        <v>0</v>
      </c>
      <c r="P10" s="110">
        <f t="shared" si="2"/>
        <v>0</v>
      </c>
      <c r="R10" s="110">
        <f t="shared" si="3"/>
        <v>0</v>
      </c>
      <c r="S10" s="106"/>
      <c r="T10" s="106"/>
    </row>
    <row r="11" spans="1:20" ht="16.5">
      <c r="A11" s="86"/>
      <c r="B11" s="106"/>
      <c r="C11" s="87" t="s">
        <v>10</v>
      </c>
      <c r="D11" s="88">
        <v>1</v>
      </c>
      <c r="E11" s="88"/>
      <c r="F11" s="88"/>
      <c r="G11" s="89" t="s">
        <v>12</v>
      </c>
      <c r="H11" s="89" t="s">
        <v>12</v>
      </c>
      <c r="I11" s="89" t="s">
        <v>12</v>
      </c>
      <c r="J11" s="89" t="s">
        <v>12</v>
      </c>
      <c r="K11" s="89">
        <v>16</v>
      </c>
      <c r="L11" s="110">
        <f t="shared" si="0"/>
        <v>1.6E-2</v>
      </c>
      <c r="M11" s="16">
        <v>9.5</v>
      </c>
      <c r="N11" s="110">
        <f t="shared" si="1"/>
        <v>9.4999999999999998E-3</v>
      </c>
      <c r="P11" s="110">
        <f t="shared" si="2"/>
        <v>0</v>
      </c>
      <c r="R11" s="110">
        <f t="shared" si="3"/>
        <v>0</v>
      </c>
      <c r="S11" s="106"/>
      <c r="T11" s="106"/>
    </row>
    <row r="12" spans="1:20" ht="16.5">
      <c r="A12" s="86"/>
      <c r="B12" s="106"/>
      <c r="C12" s="87" t="s">
        <v>117</v>
      </c>
      <c r="D12" s="88">
        <v>54</v>
      </c>
      <c r="E12" s="88">
        <v>40.5</v>
      </c>
      <c r="F12" s="88"/>
      <c r="G12" s="89">
        <v>10</v>
      </c>
      <c r="H12" s="89">
        <v>6.48</v>
      </c>
      <c r="I12" s="89" t="s">
        <v>12</v>
      </c>
      <c r="J12" s="89">
        <v>88.29</v>
      </c>
      <c r="K12" s="89">
        <v>440</v>
      </c>
      <c r="L12" s="110">
        <f t="shared" si="0"/>
        <v>23.76</v>
      </c>
      <c r="N12" s="110">
        <f t="shared" si="1"/>
        <v>0</v>
      </c>
      <c r="P12" s="110">
        <f t="shared" si="2"/>
        <v>0</v>
      </c>
      <c r="Q12" s="16">
        <v>300.82</v>
      </c>
      <c r="R12" s="110">
        <f t="shared" si="3"/>
        <v>16.24428</v>
      </c>
      <c r="S12" s="106"/>
      <c r="T12" s="106"/>
    </row>
    <row r="13" spans="1:20" ht="16.5">
      <c r="A13" s="86"/>
      <c r="B13" s="106"/>
      <c r="C13" s="87" t="s">
        <v>135</v>
      </c>
      <c r="D13" s="88">
        <v>10</v>
      </c>
      <c r="E13" s="88">
        <v>10</v>
      </c>
      <c r="F13" s="88">
        <v>10</v>
      </c>
      <c r="G13" s="89">
        <v>0.24</v>
      </c>
      <c r="H13" s="89">
        <v>2</v>
      </c>
      <c r="I13" s="89">
        <v>0.32</v>
      </c>
      <c r="J13" s="89">
        <v>20.64</v>
      </c>
      <c r="K13" s="89">
        <v>170</v>
      </c>
      <c r="L13" s="110">
        <f t="shared" si="0"/>
        <v>1.7</v>
      </c>
      <c r="N13" s="110">
        <f t="shared" si="1"/>
        <v>0</v>
      </c>
      <c r="P13" s="110">
        <f t="shared" si="2"/>
        <v>0</v>
      </c>
      <c r="Q13" s="16">
        <v>147.88999999999999</v>
      </c>
      <c r="R13" s="110">
        <f t="shared" si="3"/>
        <v>1.4788999999999999</v>
      </c>
      <c r="S13" s="106"/>
      <c r="T13" s="106"/>
    </row>
    <row r="14" spans="1:20" ht="16.5">
      <c r="A14" s="86"/>
      <c r="B14" s="106"/>
      <c r="C14" s="87"/>
      <c r="D14" s="88"/>
      <c r="E14" s="88"/>
      <c r="F14" s="88" t="s">
        <v>110</v>
      </c>
      <c r="G14" s="90">
        <f>SUM(G4:G13)</f>
        <v>13.89</v>
      </c>
      <c r="H14" s="90">
        <f t="shared" ref="H14:R14" si="4">SUM(H4:H13)</f>
        <v>13.515000000000001</v>
      </c>
      <c r="I14" s="90">
        <f t="shared" si="4"/>
        <v>16.048000000000002</v>
      </c>
      <c r="J14" s="90">
        <f t="shared" si="4"/>
        <v>220.01999999999998</v>
      </c>
      <c r="K14" s="90">
        <f t="shared" si="4"/>
        <v>1321</v>
      </c>
      <c r="L14" s="90">
        <f t="shared" si="4"/>
        <v>32.883500000000005</v>
      </c>
      <c r="M14" s="90"/>
      <c r="N14" s="90">
        <f t="shared" si="4"/>
        <v>2.2446000000000002</v>
      </c>
      <c r="O14" s="90"/>
      <c r="P14" s="90">
        <f t="shared" si="4"/>
        <v>4.0225</v>
      </c>
      <c r="Q14" s="90"/>
      <c r="R14" s="90">
        <f t="shared" si="4"/>
        <v>17.723179999999999</v>
      </c>
      <c r="S14" s="106"/>
      <c r="T14" s="106"/>
    </row>
    <row r="15" spans="1:20" s="11" customFormat="1" ht="15" customHeight="1">
      <c r="A15" s="226"/>
      <c r="B15" s="256" t="s">
        <v>146</v>
      </c>
      <c r="C15" s="135" t="s">
        <v>23</v>
      </c>
      <c r="D15" s="143">
        <v>30</v>
      </c>
      <c r="E15" s="143"/>
      <c r="F15" s="143"/>
      <c r="G15" s="143">
        <v>3.09</v>
      </c>
      <c r="H15" s="143">
        <v>0.33</v>
      </c>
      <c r="I15" s="143">
        <v>20.6</v>
      </c>
      <c r="J15" s="143">
        <v>100.2</v>
      </c>
      <c r="K15" s="141">
        <v>40</v>
      </c>
      <c r="L15" s="45">
        <f t="shared" ref="L15:L24" si="5">D15*K15/1000</f>
        <v>1.2</v>
      </c>
      <c r="M15" s="141">
        <v>24.68</v>
      </c>
      <c r="N15" s="45">
        <f t="shared" ref="N15:N24" si="6">D15*M15/1000</f>
        <v>0.74039999999999995</v>
      </c>
      <c r="O15" s="143"/>
      <c r="P15" s="45"/>
      <c r="Q15" s="143"/>
      <c r="R15" s="42"/>
      <c r="S15" s="140"/>
      <c r="T15" s="140"/>
    </row>
    <row r="16" spans="1:20" s="11" customFormat="1" ht="15" customHeight="1">
      <c r="A16" s="226"/>
      <c r="B16" s="256"/>
      <c r="C16" s="135" t="s">
        <v>24</v>
      </c>
      <c r="D16" s="143">
        <v>2.4</v>
      </c>
      <c r="E16" s="143">
        <v>2</v>
      </c>
      <c r="F16" s="143"/>
      <c r="G16" s="143">
        <v>0.25</v>
      </c>
      <c r="H16" s="143">
        <v>0.23</v>
      </c>
      <c r="I16" s="143">
        <v>0.01</v>
      </c>
      <c r="J16" s="143">
        <v>3.14</v>
      </c>
      <c r="K16" s="141">
        <v>137.5</v>
      </c>
      <c r="L16" s="45">
        <f t="shared" si="5"/>
        <v>0.33</v>
      </c>
      <c r="M16" s="141">
        <v>137.5</v>
      </c>
      <c r="N16" s="45">
        <f t="shared" si="6"/>
        <v>0.33</v>
      </c>
      <c r="O16" s="143"/>
      <c r="P16" s="45"/>
      <c r="Q16" s="143"/>
      <c r="R16" s="42"/>
      <c r="S16" s="140"/>
      <c r="T16" s="140"/>
    </row>
    <row r="17" spans="1:20" s="11" customFormat="1" ht="15" customHeight="1">
      <c r="A17" s="226"/>
      <c r="B17" s="256"/>
      <c r="C17" s="135" t="s">
        <v>147</v>
      </c>
      <c r="D17" s="143">
        <v>12</v>
      </c>
      <c r="E17" s="143"/>
      <c r="F17" s="143"/>
      <c r="G17" s="143">
        <v>0.38</v>
      </c>
      <c r="H17" s="143">
        <v>1.34</v>
      </c>
      <c r="I17" s="143">
        <v>0.38</v>
      </c>
      <c r="J17" s="143">
        <v>6.96</v>
      </c>
      <c r="K17" s="141">
        <v>62</v>
      </c>
      <c r="L17" s="45">
        <f t="shared" si="5"/>
        <v>0.74399999999999999</v>
      </c>
      <c r="M17" s="141">
        <v>46.34</v>
      </c>
      <c r="N17" s="45">
        <f t="shared" si="6"/>
        <v>0.55608000000000002</v>
      </c>
      <c r="O17" s="143"/>
      <c r="P17" s="45"/>
      <c r="Q17" s="143"/>
      <c r="R17" s="42">
        <f>D17*Q17/1000</f>
        <v>0</v>
      </c>
      <c r="S17" s="140"/>
      <c r="T17" s="140"/>
    </row>
    <row r="18" spans="1:20" s="11" customFormat="1" ht="15" customHeight="1">
      <c r="A18" s="226"/>
      <c r="B18" s="256"/>
      <c r="C18" s="135" t="s">
        <v>9</v>
      </c>
      <c r="D18" s="143">
        <v>9.6</v>
      </c>
      <c r="E18" s="143"/>
      <c r="F18" s="143"/>
      <c r="G18" s="143"/>
      <c r="H18" s="143"/>
      <c r="I18" s="143">
        <v>9.5</v>
      </c>
      <c r="J18" s="143">
        <v>36.299999999999997</v>
      </c>
      <c r="K18" s="141">
        <v>80</v>
      </c>
      <c r="L18" s="45">
        <f t="shared" si="5"/>
        <v>0.76800000000000002</v>
      </c>
      <c r="M18" s="141">
        <v>44.46</v>
      </c>
      <c r="N18" s="45">
        <f t="shared" si="6"/>
        <v>0.42681599999999997</v>
      </c>
      <c r="O18" s="143"/>
      <c r="P18" s="45"/>
      <c r="Q18" s="143"/>
      <c r="R18" s="42">
        <f>D18*Q18/1000</f>
        <v>0</v>
      </c>
      <c r="S18" s="140"/>
      <c r="T18" s="140"/>
    </row>
    <row r="19" spans="1:20" s="11" customFormat="1" ht="15" customHeight="1">
      <c r="A19" s="226"/>
      <c r="B19" s="256"/>
      <c r="C19" s="135" t="s">
        <v>26</v>
      </c>
      <c r="D19" s="143">
        <v>1.2</v>
      </c>
      <c r="E19" s="143"/>
      <c r="F19" s="143"/>
      <c r="G19" s="143"/>
      <c r="H19" s="143"/>
      <c r="I19" s="143"/>
      <c r="J19" s="143"/>
      <c r="K19" s="141">
        <v>400</v>
      </c>
      <c r="L19" s="45">
        <f t="shared" si="5"/>
        <v>0.48</v>
      </c>
      <c r="M19" s="141">
        <v>240</v>
      </c>
      <c r="N19" s="45">
        <f t="shared" si="6"/>
        <v>0.28799999999999998</v>
      </c>
      <c r="O19" s="143"/>
      <c r="P19" s="45"/>
      <c r="Q19" s="143"/>
      <c r="R19" s="42"/>
      <c r="S19" s="140"/>
      <c r="T19" s="140"/>
    </row>
    <row r="20" spans="1:20" s="11" customFormat="1" ht="15" customHeight="1">
      <c r="A20" s="226"/>
      <c r="B20" s="256"/>
      <c r="C20" s="135" t="s">
        <v>11</v>
      </c>
      <c r="D20" s="143">
        <v>2.5</v>
      </c>
      <c r="E20" s="143"/>
      <c r="F20" s="143"/>
      <c r="G20" s="143">
        <v>0.02</v>
      </c>
      <c r="H20" s="143">
        <v>1.8</v>
      </c>
      <c r="I20" s="143">
        <v>0.03</v>
      </c>
      <c r="J20" s="143">
        <v>16.5</v>
      </c>
      <c r="K20" s="141">
        <v>530</v>
      </c>
      <c r="L20" s="45">
        <f t="shared" si="5"/>
        <v>1.325</v>
      </c>
      <c r="M20" s="141"/>
      <c r="N20" s="45">
        <f t="shared" si="6"/>
        <v>0</v>
      </c>
      <c r="O20" s="143"/>
      <c r="P20" s="45"/>
      <c r="Q20" s="143">
        <v>447.02</v>
      </c>
      <c r="R20" s="42">
        <f>D20*Q20/1000</f>
        <v>1.11755</v>
      </c>
      <c r="S20" s="140"/>
      <c r="T20" s="140"/>
    </row>
    <row r="21" spans="1:20" s="11" customFormat="1" ht="15" customHeight="1">
      <c r="A21" s="226"/>
      <c r="B21" s="256"/>
      <c r="C21" s="135" t="s">
        <v>37</v>
      </c>
      <c r="D21" s="143">
        <v>75</v>
      </c>
      <c r="E21" s="143">
        <v>60</v>
      </c>
      <c r="F21" s="143"/>
      <c r="G21" s="143">
        <v>1.08</v>
      </c>
      <c r="H21" s="143"/>
      <c r="I21" s="143">
        <v>2.7</v>
      </c>
      <c r="J21" s="143">
        <v>16.2</v>
      </c>
      <c r="K21" s="141">
        <v>25</v>
      </c>
      <c r="L21" s="45">
        <f t="shared" si="5"/>
        <v>1.875</v>
      </c>
      <c r="M21" s="141"/>
      <c r="N21" s="45">
        <f t="shared" si="6"/>
        <v>0</v>
      </c>
      <c r="O21" s="143">
        <v>23</v>
      </c>
      <c r="P21" s="45">
        <f>D21*O21/1000</f>
        <v>1.7250000000000001</v>
      </c>
      <c r="Q21" s="143"/>
      <c r="R21" s="42"/>
      <c r="S21" s="140"/>
      <c r="T21" s="140"/>
    </row>
    <row r="22" spans="1:20" s="11" customFormat="1" ht="15" customHeight="1">
      <c r="A22" s="226"/>
      <c r="B22" s="256"/>
      <c r="C22" s="135" t="s">
        <v>19</v>
      </c>
      <c r="D22" s="143">
        <v>3.5</v>
      </c>
      <c r="E22" s="143">
        <v>2.9</v>
      </c>
      <c r="F22" s="143"/>
      <c r="G22" s="143">
        <v>0.04</v>
      </c>
      <c r="H22" s="143"/>
      <c r="I22" s="143">
        <v>0.26</v>
      </c>
      <c r="J22" s="143">
        <v>1.18</v>
      </c>
      <c r="K22" s="141">
        <v>30</v>
      </c>
      <c r="L22" s="45">
        <f t="shared" si="5"/>
        <v>0.105</v>
      </c>
      <c r="M22" s="141"/>
      <c r="N22" s="45">
        <f t="shared" si="6"/>
        <v>0</v>
      </c>
      <c r="O22" s="143">
        <v>25</v>
      </c>
      <c r="P22" s="45">
        <f>D22*O22/1000</f>
        <v>8.7499999999999994E-2</v>
      </c>
      <c r="Q22" s="143"/>
      <c r="R22" s="42"/>
      <c r="S22" s="140"/>
      <c r="T22" s="140"/>
    </row>
    <row r="23" spans="1:20" s="11" customFormat="1" ht="15" customHeight="1">
      <c r="A23" s="226"/>
      <c r="B23" s="256"/>
      <c r="C23" s="135" t="s">
        <v>10</v>
      </c>
      <c r="D23" s="143">
        <v>1</v>
      </c>
      <c r="E23" s="143"/>
      <c r="F23" s="143"/>
      <c r="G23" s="143"/>
      <c r="H23" s="143"/>
      <c r="I23" s="143"/>
      <c r="J23" s="143"/>
      <c r="K23" s="141">
        <v>16</v>
      </c>
      <c r="L23" s="45">
        <f t="shared" si="5"/>
        <v>1.6E-2</v>
      </c>
      <c r="M23" s="141">
        <v>9.5</v>
      </c>
      <c r="N23" s="45">
        <f t="shared" si="6"/>
        <v>9.4999999999999998E-3</v>
      </c>
      <c r="O23" s="143"/>
      <c r="P23" s="45"/>
      <c r="Q23" s="143"/>
      <c r="R23" s="42"/>
      <c r="S23" s="140"/>
      <c r="T23" s="140"/>
    </row>
    <row r="24" spans="1:20" s="11" customFormat="1" ht="15" customHeight="1">
      <c r="A24" s="226"/>
      <c r="B24" s="256"/>
      <c r="C24" s="135" t="s">
        <v>11</v>
      </c>
      <c r="D24" s="143">
        <v>11.9</v>
      </c>
      <c r="E24" s="143"/>
      <c r="F24" s="143"/>
      <c r="G24" s="143">
        <v>0.09</v>
      </c>
      <c r="H24" s="143"/>
      <c r="I24" s="143">
        <v>0.15</v>
      </c>
      <c r="J24" s="143">
        <v>78.599999999999994</v>
      </c>
      <c r="K24" s="141">
        <v>530</v>
      </c>
      <c r="L24" s="45">
        <f t="shared" si="5"/>
        <v>6.3070000000000004</v>
      </c>
      <c r="M24" s="141"/>
      <c r="N24" s="45">
        <f t="shared" si="6"/>
        <v>0</v>
      </c>
      <c r="O24" s="143"/>
      <c r="P24" s="45"/>
      <c r="Q24" s="143">
        <v>447.02</v>
      </c>
      <c r="R24" s="42">
        <f>D24*Q24/1000</f>
        <v>5.3195379999999997</v>
      </c>
      <c r="S24" s="140"/>
      <c r="T24" s="140"/>
    </row>
    <row r="25" spans="1:20" s="11" customFormat="1" ht="15" customHeight="1">
      <c r="A25" s="226"/>
      <c r="B25" s="256"/>
      <c r="C25" s="143"/>
      <c r="D25" s="143"/>
      <c r="E25" s="143"/>
      <c r="F25" s="143">
        <v>90</v>
      </c>
      <c r="G25" s="42">
        <f t="shared" ref="G25:R25" si="7">SUM(G15:G24)</f>
        <v>4.95</v>
      </c>
      <c r="H25" s="42">
        <f t="shared" si="7"/>
        <v>3.7</v>
      </c>
      <c r="I25" s="42">
        <f t="shared" si="7"/>
        <v>33.630000000000003</v>
      </c>
      <c r="J25" s="42">
        <f t="shared" si="7"/>
        <v>259.08</v>
      </c>
      <c r="K25" s="42">
        <f t="shared" si="7"/>
        <v>1850.5</v>
      </c>
      <c r="L25" s="45">
        <f t="shared" si="7"/>
        <v>13.15</v>
      </c>
      <c r="M25" s="45"/>
      <c r="N25" s="45">
        <f t="shared" si="7"/>
        <v>2.3507959999999999</v>
      </c>
      <c r="O25" s="45"/>
      <c r="P25" s="45">
        <f t="shared" si="7"/>
        <v>1.8125</v>
      </c>
      <c r="Q25" s="45"/>
      <c r="R25" s="45">
        <f t="shared" si="7"/>
        <v>6.4370879999999993</v>
      </c>
      <c r="S25" s="140"/>
      <c r="T25" s="140"/>
    </row>
    <row r="26" spans="1:20" s="11" customFormat="1" ht="15" customHeight="1">
      <c r="A26" s="238"/>
      <c r="B26" s="140" t="s">
        <v>22</v>
      </c>
      <c r="C26" s="135" t="s">
        <v>21</v>
      </c>
      <c r="D26" s="135">
        <v>1</v>
      </c>
      <c r="E26" s="135">
        <v>1</v>
      </c>
      <c r="F26" s="30"/>
      <c r="G26" s="141">
        <v>0</v>
      </c>
      <c r="H26" s="141"/>
      <c r="I26" s="141"/>
      <c r="J26" s="141"/>
      <c r="K26" s="141">
        <v>688</v>
      </c>
      <c r="L26" s="70">
        <f>D26*K26/1000</f>
        <v>0.68799999999999994</v>
      </c>
      <c r="M26" s="141">
        <v>200</v>
      </c>
      <c r="N26" s="70">
        <f>D26*M26/1000</f>
        <v>0.2</v>
      </c>
      <c r="O26" s="143"/>
      <c r="P26" s="70">
        <f>D26*O26/1000</f>
        <v>0</v>
      </c>
      <c r="Q26" s="143"/>
      <c r="R26" s="69">
        <f>D26*Q26/1000</f>
        <v>0</v>
      </c>
      <c r="S26" s="140"/>
      <c r="T26" s="140"/>
    </row>
    <row r="27" spans="1:20" s="11" customFormat="1" ht="15" customHeight="1">
      <c r="A27" s="238"/>
      <c r="B27" s="140"/>
      <c r="C27" s="135" t="s">
        <v>9</v>
      </c>
      <c r="D27" s="135">
        <v>15</v>
      </c>
      <c r="E27" s="135">
        <v>15</v>
      </c>
      <c r="F27" s="30"/>
      <c r="G27" s="141">
        <f>SUM(F27)</f>
        <v>0</v>
      </c>
      <c r="H27" s="141"/>
      <c r="I27" s="141">
        <v>14.9</v>
      </c>
      <c r="J27" s="141">
        <v>56.8</v>
      </c>
      <c r="K27" s="141">
        <v>80</v>
      </c>
      <c r="L27" s="70">
        <f>D27*K27/1000</f>
        <v>1.2</v>
      </c>
      <c r="M27" s="141">
        <v>44.46</v>
      </c>
      <c r="N27" s="70">
        <f>D27*M27/1000</f>
        <v>0.66689999999999994</v>
      </c>
      <c r="O27" s="143"/>
      <c r="P27" s="70">
        <f>D27*O27/1000</f>
        <v>0</v>
      </c>
      <c r="Q27" s="143"/>
      <c r="R27" s="69">
        <f>D27*Q27/1000</f>
        <v>0</v>
      </c>
      <c r="S27" s="140"/>
      <c r="T27" s="140"/>
    </row>
    <row r="28" spans="1:20" s="11" customFormat="1" ht="18" customHeight="1">
      <c r="A28" s="238"/>
      <c r="B28" s="140"/>
      <c r="C28" s="135" t="s">
        <v>46</v>
      </c>
      <c r="D28" s="135"/>
      <c r="E28" s="135"/>
      <c r="F28" s="141">
        <v>200</v>
      </c>
      <c r="G28" s="44"/>
      <c r="H28" s="44"/>
      <c r="I28" s="44"/>
      <c r="J28" s="44"/>
      <c r="K28" s="44"/>
      <c r="L28" s="72"/>
      <c r="M28" s="44"/>
      <c r="N28" s="72"/>
      <c r="O28" s="44"/>
      <c r="P28" s="72"/>
      <c r="Q28" s="44"/>
      <c r="R28" s="72"/>
      <c r="S28" s="140"/>
      <c r="T28" s="140"/>
    </row>
    <row r="29" spans="1:20" ht="15.75" customHeight="1">
      <c r="A29" s="143"/>
      <c r="B29" s="140" t="s">
        <v>30</v>
      </c>
      <c r="C29" s="135" t="s">
        <v>30</v>
      </c>
      <c r="D29" s="135">
        <v>40</v>
      </c>
      <c r="E29" s="135">
        <v>40</v>
      </c>
      <c r="F29" s="141">
        <v>40</v>
      </c>
      <c r="G29" s="135"/>
      <c r="H29" s="135">
        <v>1.2</v>
      </c>
      <c r="I29" s="135">
        <v>46</v>
      </c>
      <c r="J29" s="135">
        <v>167.2</v>
      </c>
      <c r="K29" s="141">
        <v>60</v>
      </c>
      <c r="L29" s="70">
        <f>D29*K29/1000</f>
        <v>2.4</v>
      </c>
      <c r="M29" s="141">
        <v>44.98</v>
      </c>
      <c r="N29" s="70">
        <f>D29*M29/1000</f>
        <v>1.7991999999999999</v>
      </c>
      <c r="O29" s="41"/>
      <c r="P29" s="70">
        <f>D29*O29/1000</f>
        <v>0</v>
      </c>
      <c r="Q29" s="41"/>
      <c r="R29" s="69">
        <f>D29*Q29/1000</f>
        <v>0</v>
      </c>
      <c r="S29" s="140"/>
      <c r="T29" s="140"/>
    </row>
    <row r="30" spans="1:20">
      <c r="A30" s="16" t="s">
        <v>76</v>
      </c>
      <c r="G30" s="26">
        <f t="shared" ref="G30:R30" si="8">G29+G28+G25+G14</f>
        <v>18.84</v>
      </c>
      <c r="H30" s="26">
        <f t="shared" si="8"/>
        <v>18.414999999999999</v>
      </c>
      <c r="I30" s="26">
        <f t="shared" si="8"/>
        <v>95.677999999999997</v>
      </c>
      <c r="J30" s="26">
        <f t="shared" si="8"/>
        <v>646.29999999999995</v>
      </c>
      <c r="K30" s="26">
        <f t="shared" si="8"/>
        <v>3231.5</v>
      </c>
      <c r="L30" s="26">
        <f t="shared" si="8"/>
        <v>48.433500000000009</v>
      </c>
      <c r="M30" s="26">
        <f t="shared" si="8"/>
        <v>44.98</v>
      </c>
      <c r="N30" s="128">
        <f t="shared" si="8"/>
        <v>6.3945959999999999</v>
      </c>
      <c r="O30" s="26">
        <f t="shared" si="8"/>
        <v>0</v>
      </c>
      <c r="P30" s="26">
        <f t="shared" si="8"/>
        <v>5.835</v>
      </c>
      <c r="Q30" s="26">
        <f t="shared" si="8"/>
        <v>0</v>
      </c>
      <c r="R30" s="128">
        <f t="shared" si="8"/>
        <v>24.160267999999999</v>
      </c>
    </row>
  </sheetData>
  <mergeCells count="17">
    <mergeCell ref="A26:A28"/>
    <mergeCell ref="H1:H3"/>
    <mergeCell ref="I1:I3"/>
    <mergeCell ref="J1:J3"/>
    <mergeCell ref="K1:L2"/>
    <mergeCell ref="B15:B25"/>
    <mergeCell ref="A15:A25"/>
    <mergeCell ref="M1:R1"/>
    <mergeCell ref="M2:N2"/>
    <mergeCell ref="O2:P2"/>
    <mergeCell ref="Q2:R2"/>
    <mergeCell ref="A1:A3"/>
    <mergeCell ref="C1:C3"/>
    <mergeCell ref="D1:D3"/>
    <mergeCell ref="E1:E3"/>
    <mergeCell ref="F1:F3"/>
    <mergeCell ref="G1:G3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V25"/>
  <sheetViews>
    <sheetView topLeftCell="A4" workbookViewId="0">
      <selection activeCell="Y22" sqref="Y22"/>
    </sheetView>
  </sheetViews>
  <sheetFormatPr defaultRowHeight="12.75"/>
  <cols>
    <col min="1" max="1" width="4" customWidth="1"/>
    <col min="2" max="2" width="10.28515625" customWidth="1"/>
    <col min="3" max="3" width="0.140625" customWidth="1"/>
    <col min="4" max="4" width="11.28515625" hidden="1" customWidth="1"/>
    <col min="6" max="6" width="5.7109375" customWidth="1"/>
    <col min="7" max="7" width="4.42578125" customWidth="1"/>
    <col min="8" max="8" width="4.7109375" customWidth="1"/>
    <col min="9" max="9" width="5.28515625" customWidth="1"/>
    <col min="10" max="10" width="5.42578125" customWidth="1"/>
    <col min="11" max="11" width="5.7109375" customWidth="1"/>
    <col min="12" max="12" width="6.140625" customWidth="1"/>
    <col min="13" max="13" width="6.7109375" customWidth="1"/>
    <col min="14" max="14" width="6" customWidth="1"/>
    <col min="15" max="15" width="4.85546875" customWidth="1"/>
    <col min="16" max="16" width="5.7109375" customWidth="1"/>
    <col min="17" max="17" width="5.140625" customWidth="1"/>
    <col min="18" max="18" width="6.42578125" customWidth="1"/>
    <col min="19" max="19" width="5.5703125" customWidth="1"/>
    <col min="20" max="20" width="7.7109375" customWidth="1"/>
  </cols>
  <sheetData>
    <row r="1" spans="1:22" ht="25.5">
      <c r="A1" s="221" t="s">
        <v>47</v>
      </c>
      <c r="B1" s="68" t="s">
        <v>0</v>
      </c>
      <c r="C1" s="64"/>
      <c r="D1" s="64"/>
      <c r="E1" s="221" t="s">
        <v>1</v>
      </c>
      <c r="F1" s="221" t="s">
        <v>2</v>
      </c>
      <c r="G1" s="221" t="s">
        <v>3</v>
      </c>
      <c r="H1" s="221" t="s">
        <v>4</v>
      </c>
      <c r="I1" s="221" t="s">
        <v>5</v>
      </c>
      <c r="J1" s="221" t="s">
        <v>6</v>
      </c>
      <c r="K1" s="221" t="s">
        <v>7</v>
      </c>
      <c r="L1" s="221" t="s">
        <v>8</v>
      </c>
      <c r="M1" s="266" t="s">
        <v>68</v>
      </c>
      <c r="N1" s="267"/>
      <c r="O1" s="264" t="s">
        <v>69</v>
      </c>
      <c r="P1" s="270"/>
      <c r="Q1" s="270"/>
      <c r="R1" s="270"/>
      <c r="S1" s="270"/>
      <c r="T1" s="265"/>
      <c r="U1" s="150"/>
      <c r="V1" s="150"/>
    </row>
    <row r="2" spans="1:22">
      <c r="A2" s="222"/>
      <c r="B2" s="56"/>
      <c r="C2" s="56"/>
      <c r="D2" s="56"/>
      <c r="E2" s="222"/>
      <c r="F2" s="222"/>
      <c r="G2" s="222"/>
      <c r="H2" s="222"/>
      <c r="I2" s="222"/>
      <c r="J2" s="222"/>
      <c r="K2" s="222"/>
      <c r="L2" s="222"/>
      <c r="M2" s="268"/>
      <c r="N2" s="269"/>
      <c r="O2" s="271" t="s">
        <v>70</v>
      </c>
      <c r="P2" s="272"/>
      <c r="Q2" s="273" t="s">
        <v>71</v>
      </c>
      <c r="R2" s="274"/>
      <c r="S2" s="273" t="s">
        <v>72</v>
      </c>
      <c r="T2" s="274"/>
      <c r="U2" s="56"/>
      <c r="V2" s="56"/>
    </row>
    <row r="3" spans="1:22" ht="38.25">
      <c r="A3" s="223"/>
      <c r="B3" s="58"/>
      <c r="C3" s="64"/>
      <c r="D3" s="64"/>
      <c r="E3" s="223"/>
      <c r="F3" s="223"/>
      <c r="G3" s="223"/>
      <c r="H3" s="223"/>
      <c r="I3" s="223"/>
      <c r="J3" s="223"/>
      <c r="K3" s="223"/>
      <c r="L3" s="223"/>
      <c r="M3" s="12" t="s">
        <v>48</v>
      </c>
      <c r="N3" s="69" t="s">
        <v>73</v>
      </c>
      <c r="O3" s="12" t="s">
        <v>48</v>
      </c>
      <c r="P3" s="69" t="s">
        <v>73</v>
      </c>
      <c r="Q3" s="12" t="s">
        <v>48</v>
      </c>
      <c r="R3" s="70" t="s">
        <v>73</v>
      </c>
      <c r="S3" s="12" t="s">
        <v>48</v>
      </c>
      <c r="T3" s="69" t="s">
        <v>73</v>
      </c>
      <c r="U3" s="150"/>
      <c r="V3" s="150"/>
    </row>
    <row r="5" spans="1:22" ht="25.5">
      <c r="A5" s="3" t="s">
        <v>40</v>
      </c>
      <c r="B5" s="14" t="s">
        <v>168</v>
      </c>
      <c r="C5" s="14"/>
      <c r="D5" s="14"/>
      <c r="E5" s="8" t="s">
        <v>13</v>
      </c>
      <c r="F5" s="3">
        <v>99.6</v>
      </c>
      <c r="G5" s="3">
        <v>79</v>
      </c>
      <c r="H5" s="1"/>
      <c r="I5" s="3">
        <v>1.4</v>
      </c>
      <c r="J5" s="3"/>
      <c r="K5" s="3">
        <v>3.7</v>
      </c>
      <c r="L5" s="3">
        <v>21.3</v>
      </c>
      <c r="M5" s="1">
        <v>25</v>
      </c>
      <c r="N5" s="70">
        <f>F5*M5/1000</f>
        <v>2.4900000000000002</v>
      </c>
      <c r="O5" s="2"/>
      <c r="P5" s="70">
        <f>F5*O5/1000</f>
        <v>0</v>
      </c>
      <c r="Q5" s="16">
        <v>23</v>
      </c>
      <c r="R5" s="70">
        <f>F5*Q5/1000</f>
        <v>2.2907999999999999</v>
      </c>
      <c r="S5" s="16"/>
      <c r="T5" s="76">
        <f>F5*S5/1000</f>
        <v>0</v>
      </c>
      <c r="U5" s="14"/>
      <c r="V5" s="14"/>
    </row>
    <row r="6" spans="1:22">
      <c r="A6" s="3"/>
      <c r="B6" s="14"/>
      <c r="C6" s="14"/>
      <c r="D6" s="14"/>
      <c r="E6" s="8" t="s">
        <v>19</v>
      </c>
      <c r="F6" s="3">
        <v>12.5</v>
      </c>
      <c r="G6" s="3">
        <v>10</v>
      </c>
      <c r="H6" s="1"/>
      <c r="I6" s="3">
        <v>0.14000000000000001</v>
      </c>
      <c r="J6" s="3"/>
      <c r="K6" s="3">
        <v>0.91</v>
      </c>
      <c r="L6" s="3">
        <v>4.0999999999999996</v>
      </c>
      <c r="M6" s="1">
        <v>30</v>
      </c>
      <c r="N6" s="70">
        <f>F6*M6/1000</f>
        <v>0.375</v>
      </c>
      <c r="O6" s="2"/>
      <c r="P6" s="70">
        <f>F6*O6/1000</f>
        <v>0</v>
      </c>
      <c r="Q6" s="16">
        <v>25</v>
      </c>
      <c r="R6" s="70">
        <f>F6*Q6/1000</f>
        <v>0.3125</v>
      </c>
      <c r="S6" s="16"/>
      <c r="T6" s="76">
        <f>F6*S6/1000</f>
        <v>0</v>
      </c>
      <c r="U6" s="14"/>
      <c r="V6" s="14"/>
    </row>
    <row r="7" spans="1:22">
      <c r="A7" s="3"/>
      <c r="B7" s="14"/>
      <c r="C7" s="14"/>
      <c r="D7" s="14"/>
      <c r="E7" s="8" t="s">
        <v>103</v>
      </c>
      <c r="F7" s="3">
        <v>12.5</v>
      </c>
      <c r="G7" s="3">
        <v>10</v>
      </c>
      <c r="H7" s="1"/>
      <c r="I7" s="3">
        <v>0.1</v>
      </c>
      <c r="J7" s="3"/>
      <c r="K7" s="3">
        <v>0.7</v>
      </c>
      <c r="L7" s="3">
        <v>3.4</v>
      </c>
      <c r="M7" s="1">
        <v>35</v>
      </c>
      <c r="N7" s="70">
        <f>F7*M7/1000</f>
        <v>0.4375</v>
      </c>
      <c r="O7" s="2"/>
      <c r="P7" s="70">
        <f>F7*O7/1000</f>
        <v>0</v>
      </c>
      <c r="Q7" s="16">
        <v>25</v>
      </c>
      <c r="R7" s="70">
        <f>F7*Q7/1000</f>
        <v>0.3125</v>
      </c>
      <c r="S7" s="16"/>
      <c r="T7" s="76">
        <f>F7*S7/1000</f>
        <v>0</v>
      </c>
      <c r="U7" s="14"/>
      <c r="V7" s="14"/>
    </row>
    <row r="8" spans="1:22">
      <c r="A8" s="3"/>
      <c r="B8" s="14"/>
      <c r="C8" s="14"/>
      <c r="D8" s="14"/>
      <c r="E8" s="8" t="s">
        <v>9</v>
      </c>
      <c r="F8" s="3">
        <v>5</v>
      </c>
      <c r="G8" s="3">
        <v>5</v>
      </c>
      <c r="H8" s="1"/>
      <c r="I8" s="3"/>
      <c r="J8" s="3"/>
      <c r="K8" s="3">
        <v>4.9000000000000004</v>
      </c>
      <c r="L8" s="3">
        <v>18.899999999999999</v>
      </c>
      <c r="M8" s="1">
        <v>80</v>
      </c>
      <c r="N8" s="70">
        <f>F8*M8/1000</f>
        <v>0.4</v>
      </c>
      <c r="O8" s="2">
        <v>44.46</v>
      </c>
      <c r="P8" s="70">
        <f>F8*O8/1000</f>
        <v>0.2223</v>
      </c>
      <c r="Q8" s="16"/>
      <c r="R8" s="70">
        <f>F8*Q8/1000</f>
        <v>0</v>
      </c>
      <c r="S8" s="16"/>
      <c r="T8" s="76">
        <f>F8*S8/1000</f>
        <v>0</v>
      </c>
      <c r="U8" s="14"/>
      <c r="V8" s="14"/>
    </row>
    <row r="9" spans="1:22" ht="15" customHeight="1">
      <c r="A9" s="6"/>
      <c r="B9" s="10"/>
      <c r="C9" s="10"/>
      <c r="D9" s="10"/>
      <c r="E9" s="8" t="s">
        <v>15</v>
      </c>
      <c r="F9" s="3">
        <v>5</v>
      </c>
      <c r="G9" s="3">
        <v>5</v>
      </c>
      <c r="H9" s="1"/>
      <c r="I9" s="3"/>
      <c r="J9" s="3">
        <v>4.99</v>
      </c>
      <c r="K9" s="3"/>
      <c r="L9" s="3">
        <v>44.9</v>
      </c>
      <c r="M9" s="1">
        <v>140</v>
      </c>
      <c r="N9" s="70">
        <f>F9*M9/1000</f>
        <v>0.7</v>
      </c>
      <c r="O9" s="2">
        <v>57.58</v>
      </c>
      <c r="P9" s="70">
        <f>F9*O9/1000</f>
        <v>0.28789999999999999</v>
      </c>
      <c r="Q9" s="16"/>
      <c r="R9" s="70">
        <f>F9*Q9/1000</f>
        <v>0</v>
      </c>
      <c r="S9" s="16"/>
      <c r="T9" s="76">
        <f>F9*S9/1000</f>
        <v>0</v>
      </c>
      <c r="U9" s="10"/>
      <c r="V9" s="10"/>
    </row>
    <row r="10" spans="1:22">
      <c r="A10" s="3"/>
      <c r="B10" s="9"/>
      <c r="C10" s="9"/>
      <c r="D10" s="9"/>
      <c r="E10" s="8"/>
      <c r="F10" s="3"/>
      <c r="G10" s="3"/>
      <c r="H10" s="1">
        <v>100</v>
      </c>
      <c r="I10" s="3">
        <f>SUM(I5:I9)</f>
        <v>1.6400000000000001</v>
      </c>
      <c r="J10" s="3">
        <f>SUM(J5:J9)</f>
        <v>4.99</v>
      </c>
      <c r="K10" s="3">
        <f>SUM(K5:K9)</f>
        <v>10.210000000000001</v>
      </c>
      <c r="L10" s="3">
        <f>SUM(L5:L9)</f>
        <v>92.6</v>
      </c>
      <c r="M10" s="3"/>
      <c r="N10" s="70">
        <f>SUM(N5:N9)</f>
        <v>4.4024999999999999</v>
      </c>
      <c r="O10" s="70"/>
      <c r="P10" s="70">
        <f>SUM(P5:P9)</f>
        <v>0.51019999999999999</v>
      </c>
      <c r="Q10" s="70"/>
      <c r="R10" s="70">
        <f>SUM(R5:R9)</f>
        <v>2.9157999999999999</v>
      </c>
      <c r="S10" s="70"/>
      <c r="T10" s="70">
        <f>SUM(T5:T9)</f>
        <v>0</v>
      </c>
      <c r="U10" s="9"/>
      <c r="V10" s="9"/>
    </row>
    <row r="11" spans="1:22" ht="24" customHeight="1">
      <c r="A11" s="209" t="s">
        <v>33</v>
      </c>
      <c r="B11" s="259" t="s">
        <v>101</v>
      </c>
      <c r="C11" s="107"/>
      <c r="D11" s="107"/>
      <c r="E11" s="7" t="s">
        <v>102</v>
      </c>
      <c r="F11" s="7">
        <v>59.4</v>
      </c>
      <c r="G11" s="7">
        <v>47.4</v>
      </c>
      <c r="H11" s="12"/>
      <c r="I11" s="12">
        <v>18.399999999999999</v>
      </c>
      <c r="J11" s="12">
        <v>11.9</v>
      </c>
      <c r="K11" s="12"/>
      <c r="L11" s="12">
        <v>161.9</v>
      </c>
      <c r="M11" s="12">
        <v>440</v>
      </c>
      <c r="N11" s="70">
        <f t="shared" ref="N11:N19" si="0">F11*M11/1000</f>
        <v>26.135999999999999</v>
      </c>
      <c r="O11" s="12"/>
      <c r="P11" s="70">
        <f t="shared" ref="P11:P19" si="1">F11*O11/1000</f>
        <v>0</v>
      </c>
      <c r="Q11" s="11"/>
      <c r="R11" s="70">
        <f t="shared" ref="R11:R19" si="2">F11*Q11/1000</f>
        <v>0</v>
      </c>
      <c r="S11" s="11">
        <v>300.82</v>
      </c>
      <c r="T11" s="76">
        <f t="shared" ref="T11:T19" si="3">F11*S11/1000</f>
        <v>17.868707999999998</v>
      </c>
      <c r="U11" s="151"/>
      <c r="V11" s="151"/>
    </row>
    <row r="12" spans="1:22" ht="15.75" customHeight="1">
      <c r="A12" s="210"/>
      <c r="B12" s="260"/>
      <c r="C12" s="133"/>
      <c r="D12" s="133"/>
      <c r="E12" s="7" t="s">
        <v>94</v>
      </c>
      <c r="F12" s="7">
        <v>54</v>
      </c>
      <c r="G12" s="7">
        <v>40</v>
      </c>
      <c r="H12" s="12"/>
      <c r="I12" s="12"/>
      <c r="J12" s="12"/>
      <c r="K12" s="12">
        <v>5.99</v>
      </c>
      <c r="L12" s="12">
        <v>215.2</v>
      </c>
      <c r="M12" s="12">
        <v>75</v>
      </c>
      <c r="N12" s="70">
        <f t="shared" si="0"/>
        <v>4.05</v>
      </c>
      <c r="O12" s="12">
        <v>39</v>
      </c>
      <c r="P12" s="70">
        <f t="shared" si="1"/>
        <v>2.1059999999999999</v>
      </c>
      <c r="Q12" s="11"/>
      <c r="R12" s="70">
        <f t="shared" si="2"/>
        <v>0</v>
      </c>
      <c r="S12" s="11"/>
      <c r="T12" s="76">
        <f t="shared" si="3"/>
        <v>0</v>
      </c>
      <c r="U12" s="152"/>
      <c r="V12" s="152"/>
    </row>
    <row r="13" spans="1:22" ht="18.75" customHeight="1">
      <c r="A13" s="210"/>
      <c r="B13" s="56"/>
      <c r="C13" s="56"/>
      <c r="D13" s="56"/>
      <c r="E13" s="7" t="s">
        <v>92</v>
      </c>
      <c r="F13" s="7">
        <v>10</v>
      </c>
      <c r="G13" s="7">
        <v>6</v>
      </c>
      <c r="H13" s="12"/>
      <c r="I13" s="12"/>
      <c r="J13" s="12"/>
      <c r="K13" s="12">
        <v>1.04</v>
      </c>
      <c r="L13" s="12">
        <v>4.13</v>
      </c>
      <c r="M13" s="12">
        <v>25</v>
      </c>
      <c r="N13" s="70">
        <f t="shared" si="0"/>
        <v>0.25</v>
      </c>
      <c r="O13" s="12"/>
      <c r="P13" s="70">
        <f t="shared" si="1"/>
        <v>0</v>
      </c>
      <c r="Q13" s="11">
        <v>25</v>
      </c>
      <c r="R13" s="70">
        <f t="shared" si="2"/>
        <v>0.25</v>
      </c>
      <c r="S13" s="11"/>
      <c r="T13" s="76">
        <f t="shared" si="3"/>
        <v>0</v>
      </c>
      <c r="U13" s="56"/>
      <c r="V13" s="56"/>
    </row>
    <row r="14" spans="1:22">
      <c r="A14" s="210"/>
      <c r="B14" s="56"/>
      <c r="C14" s="56"/>
      <c r="D14" s="56"/>
      <c r="E14" s="7" t="s">
        <v>84</v>
      </c>
      <c r="F14" s="121">
        <v>1</v>
      </c>
      <c r="G14" s="7">
        <v>1</v>
      </c>
      <c r="H14" s="12"/>
      <c r="I14" s="12"/>
      <c r="J14" s="12"/>
      <c r="K14" s="12"/>
      <c r="L14" s="12"/>
      <c r="M14" s="12">
        <v>16</v>
      </c>
      <c r="N14" s="70">
        <f t="shared" si="0"/>
        <v>1.6E-2</v>
      </c>
      <c r="O14" s="12">
        <v>9.5</v>
      </c>
      <c r="P14" s="70">
        <f t="shared" si="1"/>
        <v>9.4999999999999998E-3</v>
      </c>
      <c r="Q14" s="11"/>
      <c r="R14" s="70">
        <f t="shared" si="2"/>
        <v>0</v>
      </c>
      <c r="S14" s="11"/>
      <c r="T14" s="76">
        <f t="shared" si="3"/>
        <v>0</v>
      </c>
      <c r="U14" s="56"/>
      <c r="V14" s="56"/>
    </row>
    <row r="15" spans="1:22">
      <c r="A15" s="210"/>
      <c r="B15" s="56"/>
      <c r="C15" s="56"/>
      <c r="D15" s="56"/>
      <c r="E15" s="7" t="s">
        <v>103</v>
      </c>
      <c r="F15" s="7">
        <v>15</v>
      </c>
      <c r="G15" s="7">
        <v>11.4</v>
      </c>
      <c r="H15" s="12"/>
      <c r="I15" s="12"/>
      <c r="J15" s="12"/>
      <c r="K15" s="12">
        <v>1.0900000000000001</v>
      </c>
      <c r="L15" s="12">
        <v>5.17</v>
      </c>
      <c r="M15" s="12">
        <v>25</v>
      </c>
      <c r="N15" s="70">
        <f t="shared" si="0"/>
        <v>0.375</v>
      </c>
      <c r="O15" s="12"/>
      <c r="P15" s="70">
        <f t="shared" si="1"/>
        <v>0</v>
      </c>
      <c r="Q15" s="11">
        <v>25</v>
      </c>
      <c r="R15" s="70">
        <f t="shared" si="2"/>
        <v>0.375</v>
      </c>
      <c r="S15" s="11"/>
      <c r="T15" s="76">
        <f t="shared" si="3"/>
        <v>0</v>
      </c>
      <c r="U15" s="56"/>
      <c r="V15" s="56"/>
    </row>
    <row r="16" spans="1:22" ht="11.25" customHeight="1">
      <c r="A16" s="210"/>
      <c r="B16" s="56"/>
      <c r="C16" s="56"/>
      <c r="D16" s="56"/>
      <c r="E16" s="7" t="s">
        <v>104</v>
      </c>
      <c r="F16" s="7">
        <v>10</v>
      </c>
      <c r="G16" s="7">
        <v>9</v>
      </c>
      <c r="H16" s="12"/>
      <c r="I16" s="12">
        <v>7.0000000000000007E-2</v>
      </c>
      <c r="J16" s="12"/>
      <c r="K16" s="12"/>
      <c r="L16" s="12">
        <v>15.3</v>
      </c>
      <c r="M16" s="12">
        <v>70</v>
      </c>
      <c r="N16" s="70">
        <f t="shared" si="0"/>
        <v>0.7</v>
      </c>
      <c r="O16" s="12">
        <v>70</v>
      </c>
      <c r="P16" s="70">
        <f t="shared" si="1"/>
        <v>0.7</v>
      </c>
      <c r="Q16" s="11"/>
      <c r="R16" s="70">
        <f t="shared" si="2"/>
        <v>0</v>
      </c>
      <c r="S16" s="11"/>
      <c r="T16" s="76">
        <f t="shared" si="3"/>
        <v>0</v>
      </c>
      <c r="U16" s="56"/>
      <c r="V16" s="56"/>
    </row>
    <row r="17" spans="1:22" ht="17.25" customHeight="1">
      <c r="A17" s="210"/>
      <c r="B17" s="56"/>
      <c r="C17" s="56"/>
      <c r="D17" s="56"/>
      <c r="E17" s="7" t="s">
        <v>95</v>
      </c>
      <c r="F17" s="7">
        <v>6</v>
      </c>
      <c r="G17" s="7">
        <v>6</v>
      </c>
      <c r="H17" s="12"/>
      <c r="I17" s="12"/>
      <c r="J17" s="12">
        <v>4.99</v>
      </c>
      <c r="K17" s="12"/>
      <c r="L17" s="12">
        <v>44.85</v>
      </c>
      <c r="M17" s="12">
        <v>140</v>
      </c>
      <c r="N17" s="70">
        <f t="shared" si="0"/>
        <v>0.84</v>
      </c>
      <c r="O17" s="12">
        <v>447.02</v>
      </c>
      <c r="P17" s="70">
        <f t="shared" si="1"/>
        <v>2.6821199999999998</v>
      </c>
      <c r="Q17" s="11"/>
      <c r="R17" s="70">
        <f t="shared" si="2"/>
        <v>0</v>
      </c>
      <c r="S17" s="11"/>
      <c r="T17" s="76">
        <f t="shared" si="3"/>
        <v>0</v>
      </c>
      <c r="U17" s="56"/>
      <c r="V17" s="56"/>
    </row>
    <row r="18" spans="1:22" ht="15.75" customHeight="1">
      <c r="A18" s="210"/>
      <c r="B18" s="56"/>
      <c r="C18" s="56"/>
      <c r="D18" s="56"/>
      <c r="E18" s="7" t="s">
        <v>105</v>
      </c>
      <c r="F18" s="7"/>
      <c r="G18" s="7"/>
      <c r="H18" s="12">
        <v>30</v>
      </c>
      <c r="I18" s="12"/>
      <c r="J18" s="12"/>
      <c r="K18" s="12"/>
      <c r="L18" s="12"/>
      <c r="M18" s="12"/>
      <c r="N18" s="70">
        <f t="shared" si="0"/>
        <v>0</v>
      </c>
      <c r="O18" s="12"/>
      <c r="P18" s="70">
        <f t="shared" si="1"/>
        <v>0</v>
      </c>
      <c r="Q18" s="11"/>
      <c r="R18" s="70">
        <f t="shared" si="2"/>
        <v>0</v>
      </c>
      <c r="S18" s="11"/>
      <c r="T18" s="76">
        <f t="shared" si="3"/>
        <v>0</v>
      </c>
      <c r="U18" s="56"/>
      <c r="V18" s="56"/>
    </row>
    <row r="19" spans="1:22" ht="16.5" customHeight="1">
      <c r="A19" s="210"/>
      <c r="B19" s="56"/>
      <c r="C19" s="56"/>
      <c r="D19" s="56"/>
      <c r="E19" s="7" t="s">
        <v>106</v>
      </c>
      <c r="F19" s="7"/>
      <c r="G19" s="7"/>
      <c r="H19" s="12">
        <v>120</v>
      </c>
      <c r="I19" s="12"/>
      <c r="J19" s="12"/>
      <c r="K19" s="12"/>
      <c r="L19" s="12"/>
      <c r="M19" s="12"/>
      <c r="N19" s="70">
        <f t="shared" si="0"/>
        <v>0</v>
      </c>
      <c r="O19" s="12"/>
      <c r="P19" s="70">
        <f t="shared" si="1"/>
        <v>0</v>
      </c>
      <c r="Q19" s="11"/>
      <c r="R19" s="70">
        <f t="shared" si="2"/>
        <v>0</v>
      </c>
      <c r="S19" s="11"/>
      <c r="T19" s="76">
        <f t="shared" si="3"/>
        <v>0</v>
      </c>
      <c r="U19" s="56"/>
      <c r="V19" s="56"/>
    </row>
    <row r="20" spans="1:22">
      <c r="A20" s="211"/>
      <c r="B20" s="58"/>
      <c r="C20" s="58"/>
      <c r="D20" s="58"/>
      <c r="E20" s="11" t="s">
        <v>46</v>
      </c>
      <c r="F20" s="11"/>
      <c r="G20" s="11"/>
      <c r="H20" s="11">
        <v>150</v>
      </c>
      <c r="I20" s="42">
        <f>SUM(I11:I19)</f>
        <v>18.47</v>
      </c>
      <c r="J20" s="42">
        <f t="shared" ref="J20:T20" si="4">SUM(J11:J19)</f>
        <v>16.89</v>
      </c>
      <c r="K20" s="42">
        <f t="shared" si="4"/>
        <v>8.120000000000001</v>
      </c>
      <c r="L20" s="42">
        <f t="shared" si="4"/>
        <v>446.55000000000007</v>
      </c>
      <c r="M20" s="42"/>
      <c r="N20" s="74">
        <f t="shared" si="4"/>
        <v>32.366999999999997</v>
      </c>
      <c r="O20" s="45"/>
      <c r="P20" s="74">
        <f t="shared" si="4"/>
        <v>5.4976199999999995</v>
      </c>
      <c r="Q20" s="45"/>
      <c r="R20" s="74">
        <f t="shared" si="4"/>
        <v>0.625</v>
      </c>
      <c r="S20" s="45"/>
      <c r="T20" s="77">
        <f t="shared" si="4"/>
        <v>17.868707999999998</v>
      </c>
      <c r="U20" s="58"/>
      <c r="V20" s="58"/>
    </row>
    <row r="21" spans="1:22" ht="25.5">
      <c r="A21" s="261" t="s">
        <v>20</v>
      </c>
      <c r="B21" s="68" t="s">
        <v>22</v>
      </c>
      <c r="C21" s="68"/>
      <c r="D21" s="68"/>
      <c r="E21" s="7" t="s">
        <v>21</v>
      </c>
      <c r="F21" s="7">
        <v>1</v>
      </c>
      <c r="G21" s="7">
        <v>1</v>
      </c>
      <c r="H21" s="11"/>
      <c r="I21" s="12"/>
      <c r="J21" s="12"/>
      <c r="K21" s="12" t="s">
        <v>12</v>
      </c>
      <c r="L21" s="12" t="s">
        <v>12</v>
      </c>
      <c r="M21" s="12">
        <v>688</v>
      </c>
      <c r="N21" s="70">
        <f>F21*M21/1000</f>
        <v>0.68799999999999994</v>
      </c>
      <c r="O21" s="12">
        <v>260</v>
      </c>
      <c r="P21" s="70">
        <f>F21*O21/1000</f>
        <v>0.26</v>
      </c>
      <c r="Q21" s="11"/>
      <c r="R21" s="70">
        <f>F21*Q21/1000</f>
        <v>0</v>
      </c>
      <c r="S21" s="11"/>
      <c r="T21" s="76">
        <f>F21*S21/1000</f>
        <v>0</v>
      </c>
      <c r="U21" s="154"/>
      <c r="V21" s="154"/>
    </row>
    <row r="22" spans="1:22">
      <c r="A22" s="262"/>
      <c r="B22" s="56"/>
      <c r="C22" s="56"/>
      <c r="D22" s="56"/>
      <c r="E22" s="7" t="s">
        <v>9</v>
      </c>
      <c r="F22" s="7">
        <v>15</v>
      </c>
      <c r="G22" s="7">
        <v>15</v>
      </c>
      <c r="H22" s="11"/>
      <c r="I22" s="12"/>
      <c r="J22" s="12"/>
      <c r="K22" s="12">
        <v>14.9</v>
      </c>
      <c r="L22" s="12">
        <v>56.8</v>
      </c>
      <c r="M22" s="12">
        <v>80</v>
      </c>
      <c r="N22" s="70">
        <f>F22*M22/1000</f>
        <v>1.2</v>
      </c>
      <c r="O22" s="12">
        <v>44.49</v>
      </c>
      <c r="P22" s="70">
        <f>F22*O22/1000</f>
        <v>0.66735</v>
      </c>
      <c r="Q22" s="11"/>
      <c r="R22" s="70">
        <f>F22*Q22/1000</f>
        <v>0</v>
      </c>
      <c r="S22" s="11"/>
      <c r="T22" s="76">
        <f>F22*S22/1000</f>
        <v>0</v>
      </c>
      <c r="U22" s="56"/>
      <c r="V22" s="56"/>
    </row>
    <row r="23" spans="1:22">
      <c r="A23" s="263"/>
      <c r="B23" s="58"/>
      <c r="C23" s="58"/>
      <c r="D23" s="58"/>
      <c r="E23" s="7"/>
      <c r="F23" s="7"/>
      <c r="G23" s="7"/>
      <c r="H23" s="11">
        <v>200</v>
      </c>
      <c r="I23" s="44"/>
      <c r="J23" s="44"/>
      <c r="K23" s="44"/>
      <c r="L23" s="44"/>
      <c r="M23" s="44"/>
      <c r="N23" s="72"/>
      <c r="O23" s="44"/>
      <c r="P23" s="72"/>
      <c r="Q23" s="44"/>
      <c r="R23" s="72"/>
      <c r="S23" s="44"/>
      <c r="T23" s="78"/>
      <c r="U23" s="58"/>
      <c r="V23" s="58"/>
    </row>
    <row r="24" spans="1:22">
      <c r="A24" s="11"/>
      <c r="B24" s="64" t="s">
        <v>63</v>
      </c>
      <c r="C24" s="64"/>
      <c r="D24" s="64"/>
      <c r="E24" s="7" t="s">
        <v>30</v>
      </c>
      <c r="F24" s="7">
        <v>40</v>
      </c>
      <c r="G24" s="7">
        <v>40</v>
      </c>
      <c r="H24" s="12">
        <v>40</v>
      </c>
      <c r="I24" s="7">
        <v>6.96</v>
      </c>
      <c r="J24" s="7">
        <v>1.2</v>
      </c>
      <c r="K24" s="7">
        <v>46</v>
      </c>
      <c r="L24" s="7">
        <v>167.2</v>
      </c>
      <c r="M24" s="12">
        <v>60</v>
      </c>
      <c r="N24" s="70">
        <f>F24*M24/1000</f>
        <v>2.4</v>
      </c>
      <c r="O24" s="12">
        <v>44.98</v>
      </c>
      <c r="P24" s="70">
        <f>F24*O24/1000</f>
        <v>1.7991999999999999</v>
      </c>
      <c r="Q24" s="41"/>
      <c r="R24" s="70">
        <f>F24*Q24/1000</f>
        <v>0</v>
      </c>
      <c r="S24" s="41">
        <f>K24*R24/1000</f>
        <v>0</v>
      </c>
      <c r="T24" s="76">
        <f>F24*S24/1000</f>
        <v>0</v>
      </c>
      <c r="U24" s="150"/>
      <c r="V24" s="150"/>
    </row>
    <row r="25" spans="1:22">
      <c r="A25" s="264" t="s">
        <v>76</v>
      </c>
      <c r="B25" s="265"/>
      <c r="C25" s="132"/>
      <c r="D25" s="132"/>
      <c r="E25" s="52"/>
      <c r="F25" s="52"/>
      <c r="G25" s="52"/>
      <c r="H25" s="52"/>
      <c r="I25" s="61">
        <f>I24+I23+I20+I10</f>
        <v>27.07</v>
      </c>
      <c r="J25" s="61">
        <f t="shared" ref="J25:T25" si="5">J24+J23+J20+J10</f>
        <v>23.08</v>
      </c>
      <c r="K25" s="61">
        <f t="shared" si="5"/>
        <v>64.330000000000013</v>
      </c>
      <c r="L25" s="61">
        <f t="shared" si="5"/>
        <v>706.35</v>
      </c>
      <c r="M25" s="61">
        <f t="shared" si="5"/>
        <v>60</v>
      </c>
      <c r="N25" s="61">
        <f t="shared" si="5"/>
        <v>39.169499999999999</v>
      </c>
      <c r="O25" s="61">
        <f t="shared" si="5"/>
        <v>44.98</v>
      </c>
      <c r="P25" s="125">
        <f t="shared" si="5"/>
        <v>7.8070199999999996</v>
      </c>
      <c r="Q25" s="61">
        <f t="shared" si="5"/>
        <v>0</v>
      </c>
      <c r="R25" s="61">
        <f t="shared" si="5"/>
        <v>3.5407999999999999</v>
      </c>
      <c r="S25" s="61">
        <f t="shared" si="5"/>
        <v>0</v>
      </c>
      <c r="T25" s="125">
        <f t="shared" si="5"/>
        <v>17.868707999999998</v>
      </c>
      <c r="U25" s="153"/>
      <c r="V25" s="153"/>
    </row>
  </sheetData>
  <mergeCells count="18">
    <mergeCell ref="L1:L3"/>
    <mergeCell ref="M1:N2"/>
    <mergeCell ref="O1:T1"/>
    <mergeCell ref="O2:P2"/>
    <mergeCell ref="Q2:R2"/>
    <mergeCell ref="S2:T2"/>
    <mergeCell ref="K1:K3"/>
    <mergeCell ref="A1:A3"/>
    <mergeCell ref="E1:E3"/>
    <mergeCell ref="F1:F3"/>
    <mergeCell ref="G1:G3"/>
    <mergeCell ref="H1:H3"/>
    <mergeCell ref="I1:I3"/>
    <mergeCell ref="A11:A20"/>
    <mergeCell ref="B11:B12"/>
    <mergeCell ref="A21:A23"/>
    <mergeCell ref="A25:B25"/>
    <mergeCell ref="J1:J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29"/>
  <sheetViews>
    <sheetView topLeftCell="A13" workbookViewId="0">
      <selection activeCell="X16" sqref="X16"/>
    </sheetView>
  </sheetViews>
  <sheetFormatPr defaultRowHeight="12.75"/>
  <cols>
    <col min="1" max="1" width="3.7109375" customWidth="1"/>
    <col min="2" max="2" width="10.5703125" customWidth="1"/>
    <col min="3" max="3" width="10.85546875" customWidth="1"/>
    <col min="4" max="4" width="5.42578125" customWidth="1"/>
    <col min="5" max="5" width="4.7109375" customWidth="1"/>
    <col min="6" max="6" width="4.5703125" customWidth="1"/>
    <col min="7" max="7" width="6.42578125" customWidth="1"/>
    <col min="8" max="8" width="6" customWidth="1"/>
    <col min="9" max="9" width="6.5703125" customWidth="1"/>
    <col min="10" max="10" width="6.85546875" customWidth="1"/>
    <col min="11" max="11" width="7.28515625" customWidth="1"/>
    <col min="12" max="12" width="7.140625" customWidth="1"/>
    <col min="13" max="13" width="6.7109375" customWidth="1"/>
    <col min="14" max="14" width="5.28515625" customWidth="1"/>
    <col min="15" max="15" width="6" customWidth="1"/>
    <col min="16" max="16" width="5.85546875" customWidth="1"/>
    <col min="17" max="17" width="8.5703125" customWidth="1"/>
    <col min="18" max="18" width="5.28515625" customWidth="1"/>
  </cols>
  <sheetData>
    <row r="1" spans="1:20" ht="30">
      <c r="A1" s="257" t="s">
        <v>47</v>
      </c>
      <c r="B1" s="190" t="s">
        <v>0</v>
      </c>
      <c r="C1" s="257" t="s">
        <v>1</v>
      </c>
      <c r="D1" s="257" t="s">
        <v>2</v>
      </c>
      <c r="E1" s="257" t="s">
        <v>3</v>
      </c>
      <c r="F1" s="257" t="s">
        <v>4</v>
      </c>
      <c r="G1" s="257" t="s">
        <v>5</v>
      </c>
      <c r="H1" s="257" t="s">
        <v>6</v>
      </c>
      <c r="I1" s="257" t="s">
        <v>7</v>
      </c>
      <c r="J1" s="257" t="s">
        <v>8</v>
      </c>
      <c r="K1" s="257" t="s">
        <v>68</v>
      </c>
      <c r="L1" s="257"/>
      <c r="M1" s="258" t="s">
        <v>69</v>
      </c>
      <c r="N1" s="258"/>
      <c r="O1" s="258"/>
      <c r="P1" s="258"/>
      <c r="Q1" s="258"/>
      <c r="R1" s="258"/>
      <c r="S1" s="191"/>
      <c r="T1" s="191"/>
    </row>
    <row r="2" spans="1:20" ht="15">
      <c r="A2" s="257"/>
      <c r="B2" s="190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8" t="s">
        <v>70</v>
      </c>
      <c r="N2" s="258"/>
      <c r="O2" s="257" t="s">
        <v>71</v>
      </c>
      <c r="P2" s="257"/>
      <c r="Q2" s="257" t="s">
        <v>72</v>
      </c>
      <c r="R2" s="257"/>
      <c r="S2" s="191"/>
      <c r="T2" s="191"/>
    </row>
    <row r="3" spans="1:20" ht="30">
      <c r="A3" s="257"/>
      <c r="B3" s="190"/>
      <c r="C3" s="257"/>
      <c r="D3" s="257"/>
      <c r="E3" s="257"/>
      <c r="F3" s="257"/>
      <c r="G3" s="257"/>
      <c r="H3" s="257"/>
      <c r="I3" s="257"/>
      <c r="J3" s="257"/>
      <c r="K3" s="190" t="s">
        <v>48</v>
      </c>
      <c r="L3" s="192" t="s">
        <v>73</v>
      </c>
      <c r="M3" s="190" t="s">
        <v>48</v>
      </c>
      <c r="N3" s="192" t="s">
        <v>73</v>
      </c>
      <c r="O3" s="190" t="s">
        <v>48</v>
      </c>
      <c r="P3" s="193" t="s">
        <v>73</v>
      </c>
      <c r="Q3" s="190" t="s">
        <v>48</v>
      </c>
      <c r="R3" s="192" t="s">
        <v>73</v>
      </c>
      <c r="S3" s="169"/>
      <c r="T3" s="169"/>
    </row>
    <row r="4" spans="1:20" ht="15" hidden="1">
      <c r="A4" s="145"/>
      <c r="B4" s="140"/>
      <c r="C4" s="135"/>
      <c r="D4" s="143"/>
      <c r="E4" s="143"/>
      <c r="F4" s="143"/>
      <c r="G4" s="143"/>
      <c r="H4" s="141"/>
      <c r="I4" s="143"/>
      <c r="J4" s="143"/>
      <c r="K4" s="41"/>
      <c r="L4" s="70"/>
      <c r="M4" s="41"/>
      <c r="N4" s="70"/>
      <c r="O4" s="143"/>
      <c r="P4" s="70"/>
      <c r="Q4" s="143"/>
      <c r="R4" s="69"/>
      <c r="S4" s="20"/>
      <c r="T4" s="20"/>
    </row>
    <row r="5" spans="1:20" ht="15" hidden="1">
      <c r="A5" s="145"/>
      <c r="B5" s="140"/>
      <c r="C5" s="135"/>
      <c r="D5" s="143"/>
      <c r="E5" s="143"/>
      <c r="F5" s="143"/>
      <c r="G5" s="141"/>
      <c r="H5" s="143"/>
      <c r="I5" s="143"/>
      <c r="J5" s="143"/>
      <c r="K5" s="41"/>
      <c r="L5" s="70"/>
      <c r="M5" s="41"/>
      <c r="N5" s="70"/>
      <c r="O5" s="143"/>
      <c r="P5" s="70"/>
      <c r="Q5" s="143"/>
      <c r="R5" s="69"/>
      <c r="S5" s="140"/>
      <c r="T5" s="140"/>
    </row>
    <row r="6" spans="1:20" ht="15" hidden="1">
      <c r="A6" s="145"/>
      <c r="B6" s="140"/>
      <c r="C6" s="135"/>
      <c r="D6" s="143"/>
      <c r="E6" s="143"/>
      <c r="F6" s="143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140"/>
      <c r="T6" s="140"/>
    </row>
    <row r="7" spans="1:20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40"/>
      <c r="T7" s="140"/>
    </row>
    <row r="8" spans="1:20">
      <c r="A8" s="226"/>
      <c r="B8" s="16"/>
      <c r="C8" s="135"/>
      <c r="D8" s="143"/>
      <c r="E8" s="143"/>
      <c r="F8" s="143"/>
      <c r="G8" s="143"/>
      <c r="H8" s="143"/>
      <c r="I8" s="143"/>
      <c r="J8" s="143"/>
      <c r="K8" s="141"/>
      <c r="L8" s="70"/>
      <c r="M8" s="141"/>
      <c r="N8" s="70"/>
      <c r="O8" s="143"/>
      <c r="P8" s="70"/>
      <c r="Q8" s="143"/>
      <c r="R8" s="69"/>
      <c r="S8" s="140"/>
      <c r="T8" s="140"/>
    </row>
    <row r="9" spans="1:20">
      <c r="A9" s="226"/>
      <c r="B9" s="239" t="s">
        <v>163</v>
      </c>
      <c r="C9" s="135" t="s">
        <v>164</v>
      </c>
      <c r="D9" s="143">
        <v>33.299999999999997</v>
      </c>
      <c r="E9" s="143">
        <v>33.299999999999997</v>
      </c>
      <c r="F9" s="143"/>
      <c r="G9" s="143">
        <v>3.4</v>
      </c>
      <c r="H9" s="143">
        <v>0.33</v>
      </c>
      <c r="I9" s="143">
        <v>22.5</v>
      </c>
      <c r="J9" s="143">
        <v>109.2</v>
      </c>
      <c r="K9" s="141">
        <v>52</v>
      </c>
      <c r="L9" s="70">
        <f>D9*K9/1000</f>
        <v>1.7315999999999998</v>
      </c>
      <c r="M9" s="141">
        <v>24</v>
      </c>
      <c r="N9" s="70">
        <f>D9*M9/1000</f>
        <v>0.79919999999999991</v>
      </c>
      <c r="O9" s="143"/>
      <c r="P9" s="70">
        <f>D9*O9/1000</f>
        <v>0</v>
      </c>
      <c r="Q9" s="143"/>
      <c r="R9" s="69">
        <f>D9*Q9/1000</f>
        <v>0</v>
      </c>
      <c r="S9" s="16"/>
      <c r="T9" s="16"/>
    </row>
    <row r="10" spans="1:20">
      <c r="A10" s="226"/>
      <c r="B10" s="239"/>
      <c r="C10" s="135" t="s">
        <v>85</v>
      </c>
      <c r="D10" s="143">
        <v>73.8</v>
      </c>
      <c r="E10" s="143">
        <v>73.8</v>
      </c>
      <c r="F10" s="143"/>
      <c r="G10" s="143">
        <v>2.0299999999999998</v>
      </c>
      <c r="H10" s="143">
        <v>2.5499999999999998</v>
      </c>
      <c r="I10" s="143">
        <v>3.42</v>
      </c>
      <c r="J10" s="143">
        <v>44.47</v>
      </c>
      <c r="K10" s="141">
        <v>62</v>
      </c>
      <c r="L10" s="70">
        <f>D10*K10/1000</f>
        <v>4.5755999999999997</v>
      </c>
      <c r="M10" s="141">
        <v>46.34</v>
      </c>
      <c r="N10" s="70">
        <f>D10*M10/1000</f>
        <v>3.4198920000000004</v>
      </c>
      <c r="O10" s="143"/>
      <c r="P10" s="70">
        <f>D10*O10/1000</f>
        <v>0</v>
      </c>
      <c r="Q10" s="143"/>
      <c r="R10" s="69">
        <f>D10*Q10/1000</f>
        <v>0</v>
      </c>
      <c r="S10" s="16"/>
      <c r="T10" s="16"/>
    </row>
    <row r="11" spans="1:20">
      <c r="A11" s="226"/>
      <c r="B11" s="239"/>
      <c r="C11" s="135" t="s">
        <v>81</v>
      </c>
      <c r="D11" s="143">
        <v>7.5</v>
      </c>
      <c r="E11" s="143">
        <v>7.5</v>
      </c>
      <c r="F11" s="143"/>
      <c r="G11" s="143"/>
      <c r="H11" s="143"/>
      <c r="I11" s="143">
        <v>7.48</v>
      </c>
      <c r="J11" s="143">
        <v>28.43</v>
      </c>
      <c r="K11" s="141">
        <v>80</v>
      </c>
      <c r="L11" s="70">
        <f>D11*K11/1000</f>
        <v>0.6</v>
      </c>
      <c r="M11" s="141">
        <v>44.46</v>
      </c>
      <c r="N11" s="70">
        <f>D11*M11/1000</f>
        <v>0.33344999999999997</v>
      </c>
      <c r="O11" s="143"/>
      <c r="P11" s="70">
        <f>D11*O11/1000</f>
        <v>0</v>
      </c>
      <c r="Q11" s="143"/>
      <c r="R11" s="69">
        <f>D11*Q11/1000</f>
        <v>0</v>
      </c>
      <c r="S11" s="43"/>
      <c r="T11" s="43"/>
    </row>
    <row r="12" spans="1:20" ht="29.25" customHeight="1">
      <c r="A12" s="226"/>
      <c r="B12" s="140"/>
      <c r="C12" s="135" t="s">
        <v>95</v>
      </c>
      <c r="D12" s="143">
        <v>5</v>
      </c>
      <c r="E12" s="143"/>
      <c r="F12" s="143"/>
      <c r="G12" s="143">
        <v>0.04</v>
      </c>
      <c r="H12" s="143">
        <v>3.63</v>
      </c>
      <c r="I12" s="143">
        <v>0.13</v>
      </c>
      <c r="J12" s="143">
        <v>33.049999999999997</v>
      </c>
      <c r="K12" s="141">
        <v>530</v>
      </c>
      <c r="L12" s="70">
        <f>D12*K12/1000</f>
        <v>2.65</v>
      </c>
      <c r="M12" s="141"/>
      <c r="N12" s="70">
        <f>D12*M12/1000</f>
        <v>0</v>
      </c>
      <c r="O12" s="143"/>
      <c r="P12" s="70">
        <f>D12*O12/1000</f>
        <v>0</v>
      </c>
      <c r="Q12" s="143">
        <v>447.02</v>
      </c>
      <c r="R12" s="69">
        <f>D12*Q12/1000</f>
        <v>2.2351000000000001</v>
      </c>
      <c r="S12" s="43"/>
      <c r="T12" s="43"/>
    </row>
    <row r="13" spans="1:20">
      <c r="A13" s="226"/>
      <c r="B13" s="140"/>
      <c r="C13" s="135" t="s">
        <v>10</v>
      </c>
      <c r="D13" s="143">
        <v>1</v>
      </c>
      <c r="E13" s="143">
        <v>1</v>
      </c>
      <c r="F13" s="143"/>
      <c r="G13" s="143" t="s">
        <v>12</v>
      </c>
      <c r="H13" s="143" t="s">
        <v>12</v>
      </c>
      <c r="I13" s="143" t="s">
        <v>12</v>
      </c>
      <c r="J13" s="143" t="s">
        <v>12</v>
      </c>
      <c r="K13" s="141">
        <v>16</v>
      </c>
      <c r="L13" s="70">
        <f>D13*K13/1000</f>
        <v>1.6E-2</v>
      </c>
      <c r="M13" s="141">
        <v>9.5</v>
      </c>
      <c r="N13" s="70">
        <f>D13*M13/1000</f>
        <v>9.4999999999999998E-3</v>
      </c>
      <c r="O13" s="143"/>
      <c r="P13" s="70">
        <f>D13*O13/1000</f>
        <v>0</v>
      </c>
      <c r="Q13" s="143"/>
      <c r="R13" s="69">
        <f>D13*Q13/1000</f>
        <v>0</v>
      </c>
      <c r="S13" s="43"/>
      <c r="T13" s="43"/>
    </row>
    <row r="14" spans="1:20">
      <c r="A14" s="226"/>
      <c r="B14" s="140"/>
      <c r="C14" s="135" t="s">
        <v>46</v>
      </c>
      <c r="D14" s="143"/>
      <c r="E14" s="143"/>
      <c r="F14" s="143">
        <v>100</v>
      </c>
      <c r="G14" s="45">
        <f>SUM(G8:G13)</f>
        <v>5.47</v>
      </c>
      <c r="H14" s="45">
        <f t="shared" ref="H14:R14" si="0">SUM(H8:H13)</f>
        <v>6.51</v>
      </c>
      <c r="I14" s="45">
        <f t="shared" si="0"/>
        <v>33.530000000000008</v>
      </c>
      <c r="J14" s="45">
        <f t="shared" si="0"/>
        <v>215.15000000000003</v>
      </c>
      <c r="K14" s="45"/>
      <c r="L14" s="74">
        <f t="shared" si="0"/>
        <v>9.5731999999999999</v>
      </c>
      <c r="M14" s="45"/>
      <c r="N14" s="74">
        <f t="shared" si="0"/>
        <v>4.5620419999999999</v>
      </c>
      <c r="O14" s="45"/>
      <c r="P14" s="74">
        <f t="shared" si="0"/>
        <v>0</v>
      </c>
      <c r="Q14" s="45"/>
      <c r="R14" s="74">
        <f t="shared" si="0"/>
        <v>2.2351000000000001</v>
      </c>
      <c r="S14" s="140"/>
      <c r="T14" s="140"/>
    </row>
    <row r="15" spans="1:20">
      <c r="A15" s="238" t="s">
        <v>20</v>
      </c>
      <c r="B15" s="239" t="s">
        <v>165</v>
      </c>
      <c r="C15" s="135" t="s">
        <v>44</v>
      </c>
      <c r="D15" s="135">
        <v>25</v>
      </c>
      <c r="E15" s="135">
        <v>22</v>
      </c>
      <c r="F15" s="141"/>
      <c r="G15" s="141">
        <v>0.1</v>
      </c>
      <c r="H15" s="141">
        <v>0.09</v>
      </c>
      <c r="I15" s="141">
        <v>2.2000000000000002</v>
      </c>
      <c r="J15" s="141">
        <v>9.9</v>
      </c>
      <c r="K15" s="141">
        <v>90</v>
      </c>
      <c r="L15" s="70">
        <f>D15*K15/1000</f>
        <v>2.25</v>
      </c>
      <c r="M15" s="141"/>
      <c r="N15" s="70">
        <f>D15*M15/1000</f>
        <v>0</v>
      </c>
      <c r="O15" s="143"/>
      <c r="P15" s="70">
        <f>D15*O15/1000</f>
        <v>0</v>
      </c>
      <c r="Q15" s="143">
        <v>35</v>
      </c>
      <c r="R15" s="69">
        <f>D15*Q15/1000</f>
        <v>0.875</v>
      </c>
      <c r="S15" s="140"/>
      <c r="T15" s="140"/>
    </row>
    <row r="16" spans="1:20">
      <c r="A16" s="238"/>
      <c r="B16" s="239"/>
      <c r="C16" s="135" t="s">
        <v>9</v>
      </c>
      <c r="D16" s="135">
        <v>20</v>
      </c>
      <c r="E16" s="135">
        <v>20</v>
      </c>
      <c r="F16" s="141"/>
      <c r="G16" s="141"/>
      <c r="H16" s="141"/>
      <c r="I16" s="141">
        <v>19.96</v>
      </c>
      <c r="J16" s="141">
        <v>75.8</v>
      </c>
      <c r="K16" s="141">
        <v>80</v>
      </c>
      <c r="L16" s="70">
        <f>D16*K16/1000</f>
        <v>1.6</v>
      </c>
      <c r="M16" s="141">
        <v>44.46</v>
      </c>
      <c r="N16" s="70">
        <f>D16*M16/1000</f>
        <v>0.88919999999999999</v>
      </c>
      <c r="O16" s="143"/>
      <c r="P16" s="70">
        <f>D16*O16/1000</f>
        <v>0</v>
      </c>
      <c r="Q16" s="143"/>
      <c r="R16" s="69">
        <f>D16*Q16/1000</f>
        <v>0</v>
      </c>
      <c r="S16" s="140"/>
      <c r="T16" s="140"/>
    </row>
    <row r="17" spans="1:20">
      <c r="A17" s="238"/>
      <c r="B17" s="140"/>
      <c r="C17" s="143"/>
      <c r="D17" s="143"/>
      <c r="E17" s="143"/>
      <c r="F17" s="143">
        <v>200</v>
      </c>
      <c r="G17" s="42"/>
      <c r="H17" s="42"/>
      <c r="I17" s="42"/>
      <c r="J17" s="42"/>
      <c r="K17" s="42"/>
      <c r="L17" s="71">
        <f t="shared" ref="L17:R17" si="1">SUM(L15:L16)</f>
        <v>3.85</v>
      </c>
      <c r="M17" s="42"/>
      <c r="N17" s="71">
        <f t="shared" si="1"/>
        <v>0.88919999999999999</v>
      </c>
      <c r="O17" s="42"/>
      <c r="P17" s="71">
        <f t="shared" si="1"/>
        <v>0</v>
      </c>
      <c r="Q17" s="42"/>
      <c r="R17" s="71">
        <f t="shared" si="1"/>
        <v>0.875</v>
      </c>
      <c r="S17" s="43"/>
      <c r="T17" s="43"/>
    </row>
    <row r="18" spans="1:20">
      <c r="A18" s="143"/>
      <c r="B18" s="140" t="s">
        <v>30</v>
      </c>
      <c r="C18" s="135" t="s">
        <v>30</v>
      </c>
      <c r="D18" s="135">
        <v>40</v>
      </c>
      <c r="E18" s="135">
        <v>40</v>
      </c>
      <c r="F18" s="141">
        <v>40</v>
      </c>
      <c r="G18" s="135"/>
      <c r="H18" s="135">
        <v>1.2</v>
      </c>
      <c r="I18" s="135">
        <v>46</v>
      </c>
      <c r="J18" s="135">
        <v>167.2</v>
      </c>
      <c r="K18" s="141">
        <v>60</v>
      </c>
      <c r="L18" s="70">
        <f>D18*K18/1000</f>
        <v>2.4</v>
      </c>
      <c r="M18" s="141">
        <v>54.8</v>
      </c>
      <c r="N18" s="70">
        <f>D18*M18/1000</f>
        <v>2.1920000000000002</v>
      </c>
      <c r="O18" s="41"/>
      <c r="P18" s="70">
        <f>D18*O18/1000</f>
        <v>0</v>
      </c>
      <c r="Q18" s="41">
        <f>I18*P18/1000</f>
        <v>0</v>
      </c>
      <c r="R18" s="69">
        <f>D18*Q18/1000</f>
        <v>0</v>
      </c>
      <c r="S18" s="43"/>
      <c r="T18" s="43"/>
    </row>
    <row r="19" spans="1:20">
      <c r="A19" s="238" t="s">
        <v>111</v>
      </c>
      <c r="B19" s="256" t="s">
        <v>167</v>
      </c>
      <c r="C19" s="135" t="s">
        <v>166</v>
      </c>
      <c r="D19" s="143">
        <v>20</v>
      </c>
      <c r="E19" s="143">
        <v>20</v>
      </c>
      <c r="F19" s="143"/>
      <c r="G19" s="135">
        <v>3.38</v>
      </c>
      <c r="H19" s="135">
        <v>1.87</v>
      </c>
      <c r="I19" s="135">
        <v>0.4</v>
      </c>
      <c r="J19" s="135">
        <v>32.200000000000003</v>
      </c>
      <c r="K19" s="141">
        <v>300</v>
      </c>
      <c r="L19" s="70">
        <f t="shared" ref="L19:L25" si="2">D19*K19/1000</f>
        <v>6</v>
      </c>
      <c r="M19" s="141"/>
      <c r="N19" s="70">
        <f t="shared" ref="N19:N25" si="3">D19*M19/1000</f>
        <v>0</v>
      </c>
      <c r="O19" s="143"/>
      <c r="P19" s="70">
        <f t="shared" ref="P19:P25" si="4">D19*O19/1000</f>
        <v>0</v>
      </c>
      <c r="Q19" s="143">
        <v>278.89</v>
      </c>
      <c r="R19" s="69">
        <f t="shared" ref="R19:R25" si="5">D19*Q19/1000</f>
        <v>5.577799999999999</v>
      </c>
      <c r="S19" s="140"/>
      <c r="T19" s="140"/>
    </row>
    <row r="20" spans="1:20">
      <c r="A20" s="238"/>
      <c r="B20" s="275"/>
      <c r="C20" s="135" t="s">
        <v>9</v>
      </c>
      <c r="D20" s="143">
        <v>7.5</v>
      </c>
      <c r="E20" s="143">
        <v>7.5</v>
      </c>
      <c r="F20" s="143"/>
      <c r="G20" s="135"/>
      <c r="H20" s="135"/>
      <c r="I20" s="135">
        <v>7.4</v>
      </c>
      <c r="J20" s="135">
        <v>28.4</v>
      </c>
      <c r="K20" s="141">
        <v>80</v>
      </c>
      <c r="L20" s="70">
        <f t="shared" si="2"/>
        <v>0.6</v>
      </c>
      <c r="M20" s="141"/>
      <c r="N20" s="70">
        <f t="shared" si="3"/>
        <v>0</v>
      </c>
      <c r="O20" s="143"/>
      <c r="P20" s="70">
        <f t="shared" si="4"/>
        <v>0</v>
      </c>
      <c r="Q20" s="143">
        <v>44.46</v>
      </c>
      <c r="R20" s="69">
        <f t="shared" si="5"/>
        <v>0.33344999999999997</v>
      </c>
      <c r="S20" s="140"/>
      <c r="T20" s="140"/>
    </row>
    <row r="21" spans="1:20" ht="25.5">
      <c r="A21" s="238"/>
      <c r="B21" s="275"/>
      <c r="C21" s="135" t="s">
        <v>11</v>
      </c>
      <c r="D21" s="143">
        <v>5</v>
      </c>
      <c r="E21" s="143">
        <v>5</v>
      </c>
      <c r="F21" s="143"/>
      <c r="G21" s="135">
        <v>0.04</v>
      </c>
      <c r="H21" s="135">
        <v>3.36</v>
      </c>
      <c r="I21" s="135">
        <v>0.13</v>
      </c>
      <c r="J21" s="135">
        <v>33.049999999999997</v>
      </c>
      <c r="K21" s="141">
        <v>530</v>
      </c>
      <c r="L21" s="70">
        <f t="shared" si="2"/>
        <v>2.65</v>
      </c>
      <c r="M21" s="141">
        <v>447.02</v>
      </c>
      <c r="N21" s="70">
        <f t="shared" si="3"/>
        <v>2.2351000000000001</v>
      </c>
      <c r="O21" s="143"/>
      <c r="P21" s="70">
        <f t="shared" si="4"/>
        <v>0</v>
      </c>
      <c r="Q21" s="143"/>
      <c r="R21" s="69">
        <f t="shared" si="5"/>
        <v>0</v>
      </c>
      <c r="S21" s="140"/>
      <c r="T21" s="140"/>
    </row>
    <row r="22" spans="1:20">
      <c r="A22" s="238"/>
      <c r="B22" s="140"/>
      <c r="C22" s="135" t="s">
        <v>24</v>
      </c>
      <c r="D22" s="143">
        <v>5</v>
      </c>
      <c r="E22" s="143">
        <v>5</v>
      </c>
      <c r="F22" s="143"/>
      <c r="G22" s="135">
        <v>0.63500000000000001</v>
      </c>
      <c r="H22" s="135">
        <v>0.57499999999999996</v>
      </c>
      <c r="I22" s="135">
        <v>0.01</v>
      </c>
      <c r="J22" s="135">
        <v>7.85</v>
      </c>
      <c r="K22" s="141">
        <v>137.5</v>
      </c>
      <c r="L22" s="70">
        <f t="shared" si="2"/>
        <v>0.6875</v>
      </c>
      <c r="M22" s="141"/>
      <c r="N22" s="70">
        <f t="shared" si="3"/>
        <v>0</v>
      </c>
      <c r="O22" s="143"/>
      <c r="P22" s="70">
        <f t="shared" si="4"/>
        <v>0</v>
      </c>
      <c r="Q22" s="143">
        <v>137.5</v>
      </c>
      <c r="R22" s="69">
        <f t="shared" si="5"/>
        <v>0.6875</v>
      </c>
      <c r="S22" s="194"/>
      <c r="T22" s="194"/>
    </row>
    <row r="23" spans="1:20" ht="25.5">
      <c r="A23" s="238"/>
      <c r="B23" s="140"/>
      <c r="C23" s="135" t="s">
        <v>39</v>
      </c>
      <c r="D23" s="143">
        <v>24</v>
      </c>
      <c r="E23" s="143">
        <v>24</v>
      </c>
      <c r="F23" s="143"/>
      <c r="G23" s="135">
        <v>1.68</v>
      </c>
      <c r="H23" s="135">
        <v>0.25</v>
      </c>
      <c r="I23" s="135">
        <v>15.18</v>
      </c>
      <c r="J23" s="135">
        <v>78.400000000000006</v>
      </c>
      <c r="K23" s="141">
        <v>75</v>
      </c>
      <c r="L23" s="70">
        <f t="shared" si="2"/>
        <v>1.8</v>
      </c>
      <c r="M23" s="141"/>
      <c r="N23" s="70">
        <f t="shared" si="3"/>
        <v>0</v>
      </c>
      <c r="O23" s="143"/>
      <c r="P23" s="70">
        <f t="shared" si="4"/>
        <v>0</v>
      </c>
      <c r="Q23" s="143">
        <v>39</v>
      </c>
      <c r="R23" s="69">
        <f t="shared" si="5"/>
        <v>0.93600000000000005</v>
      </c>
      <c r="S23" s="194"/>
      <c r="T23" s="194"/>
    </row>
    <row r="24" spans="1:20">
      <c r="A24" s="238"/>
      <c r="B24" s="140"/>
      <c r="C24" s="135" t="s">
        <v>109</v>
      </c>
      <c r="D24" s="143">
        <v>5</v>
      </c>
      <c r="E24" s="143">
        <v>5</v>
      </c>
      <c r="F24" s="143"/>
      <c r="G24" s="135">
        <v>0.14000000000000001</v>
      </c>
      <c r="H24" s="135">
        <v>1</v>
      </c>
      <c r="I24" s="135">
        <v>0.16</v>
      </c>
      <c r="J24" s="135">
        <v>10.3</v>
      </c>
      <c r="K24" s="141">
        <v>170</v>
      </c>
      <c r="L24" s="70">
        <f t="shared" si="2"/>
        <v>0.85</v>
      </c>
      <c r="M24" s="141"/>
      <c r="N24" s="70">
        <f t="shared" si="3"/>
        <v>0</v>
      </c>
      <c r="O24" s="143"/>
      <c r="P24" s="70">
        <f t="shared" si="4"/>
        <v>0</v>
      </c>
      <c r="Q24" s="143">
        <v>147.88999999999999</v>
      </c>
      <c r="R24" s="69">
        <f t="shared" si="5"/>
        <v>0.73944999999999994</v>
      </c>
      <c r="S24" s="140"/>
      <c r="T24" s="140"/>
    </row>
    <row r="25" spans="1:20">
      <c r="A25" s="135"/>
      <c r="B25" s="140"/>
      <c r="C25" s="135" t="s">
        <v>52</v>
      </c>
      <c r="D25" s="143">
        <v>10</v>
      </c>
      <c r="E25" s="143">
        <v>10</v>
      </c>
      <c r="F25" s="143"/>
      <c r="G25" s="135">
        <v>0.08</v>
      </c>
      <c r="H25" s="135">
        <v>7.25</v>
      </c>
      <c r="I25" s="135">
        <v>0.26</v>
      </c>
      <c r="J25" s="135">
        <v>66.099999999999994</v>
      </c>
      <c r="K25" s="141">
        <v>530</v>
      </c>
      <c r="L25" s="70">
        <f t="shared" si="2"/>
        <v>5.3</v>
      </c>
      <c r="M25" s="141"/>
      <c r="N25" s="70">
        <f t="shared" si="3"/>
        <v>0</v>
      </c>
      <c r="O25" s="143"/>
      <c r="P25" s="70">
        <f t="shared" si="4"/>
        <v>0</v>
      </c>
      <c r="Q25" s="143">
        <v>447.02</v>
      </c>
      <c r="R25" s="69">
        <f t="shared" si="5"/>
        <v>4.4702000000000002</v>
      </c>
      <c r="S25" s="140"/>
      <c r="T25" s="140"/>
    </row>
    <row r="26" spans="1:20">
      <c r="A26" s="135"/>
      <c r="B26" s="140"/>
      <c r="C26" s="143" t="s">
        <v>46</v>
      </c>
      <c r="D26" s="143"/>
      <c r="E26" s="143"/>
      <c r="F26" s="143">
        <v>60</v>
      </c>
      <c r="G26" s="42">
        <f>SUM(G19:G25)</f>
        <v>5.9549999999999992</v>
      </c>
      <c r="H26" s="42">
        <f t="shared" ref="H26:R26" si="6">SUM(H19:H25)</f>
        <v>14.305</v>
      </c>
      <c r="I26" s="42">
        <f t="shared" si="6"/>
        <v>23.540000000000003</v>
      </c>
      <c r="J26" s="42">
        <f t="shared" si="6"/>
        <v>256.3</v>
      </c>
      <c r="K26" s="42">
        <f t="shared" si="6"/>
        <v>1822.5</v>
      </c>
      <c r="L26" s="42">
        <f t="shared" si="6"/>
        <v>17.887499999999999</v>
      </c>
      <c r="M26" s="42">
        <f t="shared" si="6"/>
        <v>447.02</v>
      </c>
      <c r="N26" s="42">
        <f t="shared" si="6"/>
        <v>2.2351000000000001</v>
      </c>
      <c r="O26" s="42">
        <f t="shared" si="6"/>
        <v>0</v>
      </c>
      <c r="P26" s="42">
        <f t="shared" si="6"/>
        <v>0</v>
      </c>
      <c r="Q26" s="42">
        <f t="shared" si="6"/>
        <v>1094.76</v>
      </c>
      <c r="R26" s="42">
        <f t="shared" si="6"/>
        <v>12.744399999999999</v>
      </c>
      <c r="S26" s="140"/>
      <c r="T26" s="140"/>
    </row>
    <row r="27" spans="1:20">
      <c r="A27" s="16"/>
      <c r="B27" s="16" t="s">
        <v>76</v>
      </c>
      <c r="C27" s="16"/>
      <c r="D27" s="16"/>
      <c r="E27" s="16"/>
      <c r="F27" s="16"/>
      <c r="G27" s="105">
        <f>G24+G18+G17+G14</f>
        <v>5.6099999999999994</v>
      </c>
      <c r="H27" s="105">
        <f>H24+H18+H17+H14</f>
        <v>8.7100000000000009</v>
      </c>
      <c r="I27" s="105">
        <f>I24+I18+I17+I14</f>
        <v>79.69</v>
      </c>
      <c r="J27" s="105">
        <f>J24+J18+J17+J14</f>
        <v>392.65000000000003</v>
      </c>
      <c r="K27" s="105">
        <f>K24+K18+K17+K14</f>
        <v>230</v>
      </c>
      <c r="L27" s="105">
        <f>L26+L6+L17+L14</f>
        <v>31.310700000000001</v>
      </c>
      <c r="M27" s="105">
        <f t="shared" ref="M27:R27" si="7">M26+M6+M17+M14</f>
        <v>447.02</v>
      </c>
      <c r="N27" s="127">
        <f>N26+N6+N17+N14</f>
        <v>7.6863419999999998</v>
      </c>
      <c r="O27" s="105">
        <f t="shared" si="7"/>
        <v>0</v>
      </c>
      <c r="P27" s="105">
        <f t="shared" si="7"/>
        <v>0</v>
      </c>
      <c r="Q27" s="105">
        <f t="shared" si="7"/>
        <v>1094.76</v>
      </c>
      <c r="R27" s="127">
        <f t="shared" si="7"/>
        <v>15.854499999999998</v>
      </c>
      <c r="S27" s="140"/>
      <c r="T27" s="140"/>
    </row>
    <row r="28" spans="1:20">
      <c r="S28" s="56"/>
      <c r="T28" s="56"/>
    </row>
    <row r="29" spans="1:20">
      <c r="S29" s="16"/>
      <c r="T29" s="16"/>
    </row>
  </sheetData>
  <mergeCells count="20">
    <mergeCell ref="K1:L2"/>
    <mergeCell ref="M1:R1"/>
    <mergeCell ref="M2:N2"/>
    <mergeCell ref="O2:P2"/>
    <mergeCell ref="Q2:R2"/>
    <mergeCell ref="J1:J3"/>
    <mergeCell ref="A15:A17"/>
    <mergeCell ref="B15:B16"/>
    <mergeCell ref="A19:A24"/>
    <mergeCell ref="H1:H3"/>
    <mergeCell ref="A1:A3"/>
    <mergeCell ref="C1:C3"/>
    <mergeCell ref="D1:D3"/>
    <mergeCell ref="E1:E3"/>
    <mergeCell ref="B19:B21"/>
    <mergeCell ref="A8:A14"/>
    <mergeCell ref="B9:B11"/>
    <mergeCell ref="F1:F3"/>
    <mergeCell ref="G1:G3"/>
    <mergeCell ref="I1:I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T20"/>
  <sheetViews>
    <sheetView topLeftCell="B1" workbookViewId="0">
      <selection activeCell="W6" sqref="W6"/>
    </sheetView>
  </sheetViews>
  <sheetFormatPr defaultRowHeight="12.75"/>
  <cols>
    <col min="2" max="2" width="16" customWidth="1"/>
    <col min="3" max="3" width="15" customWidth="1"/>
    <col min="4" max="4" width="5.28515625" style="119" customWidth="1"/>
    <col min="5" max="5" width="5" customWidth="1"/>
    <col min="6" max="6" width="4.85546875" customWidth="1"/>
    <col min="7" max="7" width="5.140625" customWidth="1"/>
    <col min="8" max="8" width="6.85546875" customWidth="1"/>
    <col min="9" max="9" width="5.7109375" customWidth="1"/>
    <col min="10" max="10" width="6.7109375" customWidth="1"/>
    <col min="11" max="11" width="9" bestFit="1" customWidth="1"/>
    <col min="12" max="12" width="5.28515625" customWidth="1"/>
    <col min="13" max="13" width="7.140625" customWidth="1"/>
    <col min="14" max="14" width="6" customWidth="1"/>
    <col min="15" max="15" width="5.85546875" customWidth="1"/>
    <col min="16" max="16" width="6.85546875" customWidth="1"/>
    <col min="17" max="17" width="7.140625" customWidth="1"/>
    <col min="18" max="18" width="6.85546875" customWidth="1"/>
    <col min="19" max="19" width="8.42578125" customWidth="1"/>
  </cols>
  <sheetData>
    <row r="1" spans="1:20" s="38" customFormat="1" ht="15" customHeight="1">
      <c r="A1" s="220" t="s">
        <v>47</v>
      </c>
      <c r="B1" s="142"/>
      <c r="C1" s="220" t="s">
        <v>1</v>
      </c>
      <c r="D1" s="220" t="s">
        <v>2</v>
      </c>
      <c r="E1" s="220" t="s">
        <v>3</v>
      </c>
      <c r="F1" s="220" t="s">
        <v>4</v>
      </c>
      <c r="G1" s="220" t="s">
        <v>5</v>
      </c>
      <c r="H1" s="220" t="s">
        <v>6</v>
      </c>
      <c r="I1" s="220" t="s">
        <v>7</v>
      </c>
      <c r="J1" s="220" t="s">
        <v>8</v>
      </c>
      <c r="K1" s="220" t="s">
        <v>68</v>
      </c>
      <c r="L1" s="220"/>
      <c r="M1" s="225" t="s">
        <v>69</v>
      </c>
      <c r="N1" s="225"/>
      <c r="O1" s="225"/>
      <c r="P1" s="225"/>
      <c r="Q1" s="225"/>
      <c r="R1" s="225"/>
      <c r="S1" s="142"/>
      <c r="T1" s="142"/>
    </row>
    <row r="2" spans="1:20" s="38" customFormat="1" ht="50.25" customHeight="1">
      <c r="A2" s="220"/>
      <c r="B2" s="162" t="s">
        <v>0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5" t="s">
        <v>70</v>
      </c>
      <c r="N2" s="225"/>
      <c r="O2" s="220" t="s">
        <v>71</v>
      </c>
      <c r="P2" s="220"/>
      <c r="Q2" s="220" t="s">
        <v>72</v>
      </c>
      <c r="R2" s="220"/>
      <c r="S2" s="162"/>
      <c r="T2" s="162"/>
    </row>
    <row r="3" spans="1:20" s="38" customFormat="1" ht="15" customHeight="1">
      <c r="A3" s="220"/>
      <c r="B3" s="162"/>
      <c r="C3" s="220"/>
      <c r="D3" s="220"/>
      <c r="E3" s="220"/>
      <c r="F3" s="220"/>
      <c r="G3" s="220"/>
      <c r="H3" s="220"/>
      <c r="I3" s="220"/>
      <c r="J3" s="220"/>
      <c r="K3" s="144" t="s">
        <v>48</v>
      </c>
      <c r="L3" s="156" t="s">
        <v>73</v>
      </c>
      <c r="M3" s="144" t="s">
        <v>48</v>
      </c>
      <c r="N3" s="156" t="s">
        <v>73</v>
      </c>
      <c r="O3" s="144" t="s">
        <v>48</v>
      </c>
      <c r="P3" s="163" t="s">
        <v>73</v>
      </c>
      <c r="Q3" s="144" t="s">
        <v>48</v>
      </c>
      <c r="R3" s="156" t="s">
        <v>73</v>
      </c>
      <c r="S3" s="162"/>
      <c r="T3" s="162"/>
    </row>
    <row r="4" spans="1:20" s="38" customFormat="1" ht="15" customHeight="1">
      <c r="A4" s="225" t="s">
        <v>113</v>
      </c>
      <c r="B4" s="162" t="s">
        <v>114</v>
      </c>
      <c r="C4" s="136" t="s">
        <v>14</v>
      </c>
      <c r="D4" s="142">
        <v>117.5</v>
      </c>
      <c r="E4" s="142">
        <v>94</v>
      </c>
      <c r="F4" s="142"/>
      <c r="G4" s="142">
        <v>1.1000000000000001</v>
      </c>
      <c r="H4" s="144">
        <v>0.8</v>
      </c>
      <c r="I4" s="142">
        <v>6.1</v>
      </c>
      <c r="J4" s="142">
        <v>29.2</v>
      </c>
      <c r="K4" s="164">
        <v>25</v>
      </c>
      <c r="L4" s="163">
        <f>D4*K4/1000</f>
        <v>2.9375</v>
      </c>
      <c r="M4" s="164"/>
      <c r="N4" s="163">
        <f>D4*M4/1000</f>
        <v>0</v>
      </c>
      <c r="O4" s="142">
        <v>25</v>
      </c>
      <c r="P4" s="163">
        <f>D4*O4/1000</f>
        <v>2.9375</v>
      </c>
      <c r="Q4" s="142"/>
      <c r="R4" s="156">
        <f>D4*Q4/1000</f>
        <v>0</v>
      </c>
      <c r="S4" s="162"/>
      <c r="T4" s="162"/>
    </row>
    <row r="5" spans="1:20" s="38" customFormat="1" ht="15" customHeight="1">
      <c r="A5" s="225"/>
      <c r="B5" s="162"/>
      <c r="C5" s="136" t="s">
        <v>15</v>
      </c>
      <c r="D5" s="142">
        <v>7</v>
      </c>
      <c r="E5" s="142"/>
      <c r="F5" s="142"/>
      <c r="G5" s="144" t="s">
        <v>12</v>
      </c>
      <c r="H5" s="142">
        <v>9.9</v>
      </c>
      <c r="I5" s="142"/>
      <c r="J5" s="142">
        <v>89.9</v>
      </c>
      <c r="K5" s="164">
        <v>140</v>
      </c>
      <c r="L5" s="163">
        <f>D5*K5/1000</f>
        <v>0.98</v>
      </c>
      <c r="M5" s="164">
        <v>57.58</v>
      </c>
      <c r="N5" s="163">
        <f>D5*M5/1000</f>
        <v>0.40306000000000003</v>
      </c>
      <c r="O5" s="142"/>
      <c r="P5" s="163">
        <f>D5*O5/1000</f>
        <v>0</v>
      </c>
      <c r="Q5" s="142"/>
      <c r="R5" s="156">
        <f>D5*Q5/1000</f>
        <v>0</v>
      </c>
      <c r="S5" s="162"/>
      <c r="T5" s="162"/>
    </row>
    <row r="6" spans="1:20" s="38" customFormat="1" ht="15" customHeight="1">
      <c r="A6" s="225"/>
      <c r="B6" s="162"/>
      <c r="C6" s="136" t="s">
        <v>46</v>
      </c>
      <c r="D6" s="142"/>
      <c r="E6" s="142"/>
      <c r="F6" s="142">
        <v>100</v>
      </c>
      <c r="G6" s="165">
        <f t="shared" ref="G6:R6" si="0">SUM(G4:G5)</f>
        <v>1.1000000000000001</v>
      </c>
      <c r="H6" s="165">
        <f t="shared" si="0"/>
        <v>10.700000000000001</v>
      </c>
      <c r="I6" s="165">
        <f t="shared" si="0"/>
        <v>6.1</v>
      </c>
      <c r="J6" s="165">
        <f t="shared" si="0"/>
        <v>119.10000000000001</v>
      </c>
      <c r="K6" s="165">
        <f t="shared" si="0"/>
        <v>165</v>
      </c>
      <c r="L6" s="165">
        <f t="shared" si="0"/>
        <v>3.9175</v>
      </c>
      <c r="M6" s="165">
        <f t="shared" si="0"/>
        <v>57.58</v>
      </c>
      <c r="N6" s="165">
        <f t="shared" si="0"/>
        <v>0.40306000000000003</v>
      </c>
      <c r="O6" s="165">
        <f t="shared" si="0"/>
        <v>25</v>
      </c>
      <c r="P6" s="165">
        <f t="shared" si="0"/>
        <v>2.9375</v>
      </c>
      <c r="Q6" s="165">
        <f t="shared" si="0"/>
        <v>0</v>
      </c>
      <c r="R6" s="165">
        <f t="shared" si="0"/>
        <v>0</v>
      </c>
      <c r="S6" s="162"/>
      <c r="T6" s="162"/>
    </row>
    <row r="7" spans="1:20" s="38" customFormat="1" ht="15" customHeight="1">
      <c r="A7" s="136"/>
      <c r="B7" s="195" t="s">
        <v>121</v>
      </c>
      <c r="C7" s="196" t="s">
        <v>120</v>
      </c>
      <c r="D7" s="50">
        <v>102</v>
      </c>
      <c r="E7" s="50">
        <v>73</v>
      </c>
      <c r="F7" s="196"/>
      <c r="G7" s="51">
        <v>28.61</v>
      </c>
      <c r="H7" s="51">
        <v>17.7</v>
      </c>
      <c r="I7" s="51">
        <v>0.55000000000000004</v>
      </c>
      <c r="J7" s="51">
        <v>201.6</v>
      </c>
      <c r="K7" s="142">
        <v>200</v>
      </c>
      <c r="L7" s="163">
        <f>D7*K7/1000</f>
        <v>20.399999999999999</v>
      </c>
      <c r="M7" s="142"/>
      <c r="N7" s="163">
        <f>D7*M7/1000</f>
        <v>0</v>
      </c>
      <c r="O7" s="164"/>
      <c r="P7" s="163">
        <f>D7*O7/1000</f>
        <v>0</v>
      </c>
      <c r="Q7" s="164">
        <v>152</v>
      </c>
      <c r="R7" s="156">
        <f>D7*Q7/1000</f>
        <v>15.504</v>
      </c>
      <c r="S7" s="195"/>
      <c r="T7" s="195"/>
    </row>
    <row r="8" spans="1:20" s="38" customFormat="1" ht="15" customHeight="1">
      <c r="A8" s="136"/>
      <c r="B8" s="137"/>
      <c r="C8" s="196" t="s">
        <v>10</v>
      </c>
      <c r="D8" s="50">
        <v>2</v>
      </c>
      <c r="E8" s="50">
        <v>2</v>
      </c>
      <c r="F8" s="196"/>
      <c r="G8" s="51"/>
      <c r="H8" s="51"/>
      <c r="I8" s="51"/>
      <c r="J8" s="51"/>
      <c r="K8" s="142">
        <v>16</v>
      </c>
      <c r="L8" s="163">
        <f>D8*K8/1000</f>
        <v>3.2000000000000001E-2</v>
      </c>
      <c r="M8" s="142">
        <v>9.5</v>
      </c>
      <c r="N8" s="163">
        <f>D8*M8/1000</f>
        <v>1.9E-2</v>
      </c>
      <c r="O8" s="164"/>
      <c r="P8" s="163">
        <f>D8*O8/1000</f>
        <v>0</v>
      </c>
      <c r="Q8" s="164"/>
      <c r="R8" s="156">
        <f>D8*Q8/1000</f>
        <v>0</v>
      </c>
      <c r="S8" s="137"/>
      <c r="T8" s="137"/>
    </row>
    <row r="9" spans="1:20" s="38" customFormat="1" ht="15" customHeight="1">
      <c r="A9" s="136"/>
      <c r="B9" s="137"/>
      <c r="C9" s="196" t="s">
        <v>15</v>
      </c>
      <c r="D9" s="50">
        <v>2</v>
      </c>
      <c r="E9" s="50">
        <v>2</v>
      </c>
      <c r="F9" s="196"/>
      <c r="G9" s="51"/>
      <c r="H9" s="144">
        <v>0.24</v>
      </c>
      <c r="I9" s="144"/>
      <c r="J9" s="144">
        <v>22.45</v>
      </c>
      <c r="K9" s="144">
        <v>140</v>
      </c>
      <c r="L9" s="163">
        <f>D9*K9/1000</f>
        <v>0.28000000000000003</v>
      </c>
      <c r="M9" s="144">
        <v>57.58</v>
      </c>
      <c r="N9" s="163">
        <f>D9*M9/1000</f>
        <v>0.11516</v>
      </c>
      <c r="O9" s="142"/>
      <c r="P9" s="163">
        <f>D9*O9/1000</f>
        <v>0</v>
      </c>
      <c r="Q9" s="142"/>
      <c r="R9" s="156">
        <f>D9*Q9/1000</f>
        <v>0</v>
      </c>
      <c r="S9" s="137"/>
      <c r="T9" s="137"/>
    </row>
    <row r="10" spans="1:20" s="38" customFormat="1" ht="15" customHeight="1">
      <c r="A10" s="136"/>
      <c r="B10" s="165"/>
      <c r="C10" s="196"/>
      <c r="D10" s="50"/>
      <c r="E10" s="50"/>
      <c r="F10" s="196" t="s">
        <v>124</v>
      </c>
      <c r="G10" s="66">
        <f>SUM(G7:G9)</f>
        <v>28.61</v>
      </c>
      <c r="H10" s="66">
        <f t="shared" ref="H10:R10" si="1">SUM(H7:H9)</f>
        <v>17.939999999999998</v>
      </c>
      <c r="I10" s="66">
        <f t="shared" si="1"/>
        <v>0.55000000000000004</v>
      </c>
      <c r="J10" s="66">
        <f t="shared" si="1"/>
        <v>224.04999999999998</v>
      </c>
      <c r="K10" s="66">
        <f t="shared" si="1"/>
        <v>356</v>
      </c>
      <c r="L10" s="66">
        <f t="shared" si="1"/>
        <v>20.712</v>
      </c>
      <c r="M10" s="66">
        <f t="shared" si="1"/>
        <v>67.08</v>
      </c>
      <c r="N10" s="66">
        <f t="shared" si="1"/>
        <v>0.13416</v>
      </c>
      <c r="O10" s="66">
        <f t="shared" si="1"/>
        <v>0</v>
      </c>
      <c r="P10" s="66">
        <f t="shared" si="1"/>
        <v>0</v>
      </c>
      <c r="Q10" s="66">
        <f t="shared" si="1"/>
        <v>152</v>
      </c>
      <c r="R10" s="66">
        <f t="shared" si="1"/>
        <v>15.504</v>
      </c>
      <c r="S10" s="165"/>
      <c r="T10" s="165"/>
    </row>
    <row r="11" spans="1:20" s="38" customFormat="1" ht="15" customHeight="1">
      <c r="A11" s="276" t="s">
        <v>32</v>
      </c>
      <c r="B11" s="162" t="s">
        <v>88</v>
      </c>
      <c r="C11" s="142" t="s">
        <v>89</v>
      </c>
      <c r="D11" s="142">
        <v>233</v>
      </c>
      <c r="E11" s="142"/>
      <c r="F11" s="142"/>
      <c r="G11" s="142">
        <v>2</v>
      </c>
      <c r="H11" s="142">
        <v>0.4</v>
      </c>
      <c r="I11" s="142">
        <v>16.3</v>
      </c>
      <c r="J11" s="142">
        <v>80</v>
      </c>
      <c r="K11" s="144">
        <v>25</v>
      </c>
      <c r="L11" s="163">
        <f>D11*K11/1000</f>
        <v>5.8250000000000002</v>
      </c>
      <c r="M11" s="144"/>
      <c r="N11" s="163">
        <f>D11*M11/1000</f>
        <v>0</v>
      </c>
      <c r="O11" s="142">
        <v>20</v>
      </c>
      <c r="P11" s="163">
        <f>D11*O11/1000</f>
        <v>4.66</v>
      </c>
      <c r="Q11" s="142"/>
      <c r="R11" s="156">
        <f>D11*Q11/1000</f>
        <v>0</v>
      </c>
      <c r="S11" s="162"/>
      <c r="T11" s="162"/>
    </row>
    <row r="12" spans="1:20" s="38" customFormat="1" ht="12.75" customHeight="1">
      <c r="A12" s="276"/>
      <c r="B12" s="162"/>
      <c r="C12" s="142" t="s">
        <v>90</v>
      </c>
      <c r="D12" s="142">
        <v>23.7</v>
      </c>
      <c r="E12" s="142"/>
      <c r="F12" s="142"/>
      <c r="G12" s="142">
        <v>6.4</v>
      </c>
      <c r="H12" s="142">
        <v>0.39</v>
      </c>
      <c r="I12" s="142">
        <v>0.74</v>
      </c>
      <c r="J12" s="142">
        <v>8.1999999999999993</v>
      </c>
      <c r="K12" s="144">
        <v>62</v>
      </c>
      <c r="L12" s="163">
        <f>D12*K12/1000</f>
        <v>1.4693999999999998</v>
      </c>
      <c r="M12" s="144">
        <v>46.34</v>
      </c>
      <c r="N12" s="163">
        <f>D12*M12/1000</f>
        <v>1.098258</v>
      </c>
      <c r="O12" s="142"/>
      <c r="P12" s="163">
        <f>D12*O12/1000</f>
        <v>0</v>
      </c>
      <c r="Q12" s="142"/>
      <c r="R12" s="156">
        <f>D12*Q12/1000</f>
        <v>0</v>
      </c>
      <c r="S12" s="162"/>
      <c r="T12" s="162"/>
    </row>
    <row r="13" spans="1:20" s="38" customFormat="1" ht="15" customHeight="1">
      <c r="A13" s="276"/>
      <c r="B13" s="162"/>
      <c r="C13" s="142" t="s">
        <v>10</v>
      </c>
      <c r="D13" s="142">
        <v>1.5</v>
      </c>
      <c r="E13" s="142"/>
      <c r="F13" s="142"/>
      <c r="G13" s="142" t="s">
        <v>12</v>
      </c>
      <c r="H13" s="142" t="s">
        <v>12</v>
      </c>
      <c r="I13" s="142" t="s">
        <v>12</v>
      </c>
      <c r="J13" s="142" t="s">
        <v>12</v>
      </c>
      <c r="K13" s="144">
        <v>16</v>
      </c>
      <c r="L13" s="163">
        <f>D13*K13/1000</f>
        <v>2.4E-2</v>
      </c>
      <c r="M13" s="144">
        <v>9.5</v>
      </c>
      <c r="N13" s="163">
        <f>D13*M13/1000</f>
        <v>1.4250000000000001E-2</v>
      </c>
      <c r="O13" s="142"/>
      <c r="P13" s="163">
        <f>D13*O13/1000</f>
        <v>0</v>
      </c>
      <c r="Q13" s="142"/>
      <c r="R13" s="156">
        <f>D13*Q13/1000</f>
        <v>0</v>
      </c>
      <c r="S13" s="162"/>
      <c r="T13" s="162"/>
    </row>
    <row r="14" spans="1:20" s="38" customFormat="1" ht="12" customHeight="1">
      <c r="A14" s="276"/>
      <c r="B14" s="162"/>
      <c r="C14" s="144" t="s">
        <v>52</v>
      </c>
      <c r="D14" s="142">
        <v>5</v>
      </c>
      <c r="E14" s="142"/>
      <c r="F14" s="142"/>
      <c r="G14" s="142">
        <v>0.02</v>
      </c>
      <c r="H14" s="142">
        <v>2.5</v>
      </c>
      <c r="I14" s="142">
        <v>0.04</v>
      </c>
      <c r="J14" s="142">
        <v>23.1</v>
      </c>
      <c r="K14" s="144">
        <v>530</v>
      </c>
      <c r="L14" s="163">
        <f>D14*K14/1000</f>
        <v>2.65</v>
      </c>
      <c r="M14" s="144">
        <v>447.02</v>
      </c>
      <c r="N14" s="163">
        <f>D14*M14/1000</f>
        <v>2.2351000000000001</v>
      </c>
      <c r="O14" s="142"/>
      <c r="P14" s="163">
        <f>D14*O14/1000</f>
        <v>0</v>
      </c>
      <c r="Q14" s="142"/>
      <c r="R14" s="156">
        <f>D14*Q14/1000</f>
        <v>0</v>
      </c>
      <c r="S14" s="162"/>
      <c r="T14" s="162"/>
    </row>
    <row r="15" spans="1:20" s="38" customFormat="1" ht="15" customHeight="1">
      <c r="A15" s="276"/>
      <c r="B15" s="162"/>
      <c r="C15" s="142" t="s">
        <v>46</v>
      </c>
      <c r="D15" s="142"/>
      <c r="E15" s="142"/>
      <c r="F15" s="142">
        <v>150</v>
      </c>
      <c r="G15" s="165">
        <f>SUM(G11:G14)</f>
        <v>8.42</v>
      </c>
      <c r="H15" s="165">
        <f t="shared" ref="H15:R15" si="2">SUM(H11:H14)</f>
        <v>3.29</v>
      </c>
      <c r="I15" s="165">
        <f t="shared" si="2"/>
        <v>17.079999999999998</v>
      </c>
      <c r="J15" s="165">
        <f t="shared" si="2"/>
        <v>111.30000000000001</v>
      </c>
      <c r="K15" s="165">
        <f t="shared" si="2"/>
        <v>633</v>
      </c>
      <c r="L15" s="165">
        <f t="shared" si="2"/>
        <v>9.968399999999999</v>
      </c>
      <c r="M15" s="165">
        <f t="shared" si="2"/>
        <v>502.86</v>
      </c>
      <c r="N15" s="165">
        <f t="shared" si="2"/>
        <v>3.3476080000000001</v>
      </c>
      <c r="O15" s="165">
        <f t="shared" si="2"/>
        <v>20</v>
      </c>
      <c r="P15" s="165">
        <f t="shared" si="2"/>
        <v>4.66</v>
      </c>
      <c r="Q15" s="165">
        <f t="shared" si="2"/>
        <v>0</v>
      </c>
      <c r="R15" s="165">
        <f t="shared" si="2"/>
        <v>0</v>
      </c>
      <c r="S15" s="162"/>
      <c r="T15" s="162"/>
    </row>
    <row r="16" spans="1:20" s="38" customFormat="1" ht="15" customHeight="1">
      <c r="A16" s="235">
        <v>944</v>
      </c>
      <c r="B16" s="162" t="s">
        <v>127</v>
      </c>
      <c r="C16" s="136" t="s">
        <v>21</v>
      </c>
      <c r="D16" s="136">
        <v>1</v>
      </c>
      <c r="E16" s="136">
        <v>1</v>
      </c>
      <c r="F16" s="142"/>
      <c r="G16" s="144"/>
      <c r="H16" s="144" t="s">
        <v>12</v>
      </c>
      <c r="I16" s="144" t="s">
        <v>12</v>
      </c>
      <c r="J16" s="144" t="s">
        <v>12</v>
      </c>
      <c r="K16" s="144">
        <v>688</v>
      </c>
      <c r="L16" s="163">
        <f>D16*K16/1000</f>
        <v>0.68799999999999994</v>
      </c>
      <c r="M16" s="144">
        <v>200</v>
      </c>
      <c r="N16" s="163">
        <f>D16*M16/1000</f>
        <v>0.2</v>
      </c>
      <c r="O16" s="142"/>
      <c r="P16" s="163">
        <f>D16*O16/1000</f>
        <v>0</v>
      </c>
      <c r="Q16" s="142"/>
      <c r="R16" s="156">
        <f>D16*Q16/1000</f>
        <v>0</v>
      </c>
      <c r="S16" s="162"/>
      <c r="T16" s="162"/>
    </row>
    <row r="17" spans="1:20" s="38" customFormat="1" ht="15" customHeight="1">
      <c r="A17" s="235"/>
      <c r="B17" s="162"/>
      <c r="C17" s="136" t="s">
        <v>9</v>
      </c>
      <c r="D17" s="136">
        <v>15</v>
      </c>
      <c r="E17" s="136">
        <v>15</v>
      </c>
      <c r="F17" s="144"/>
      <c r="G17" s="144"/>
      <c r="H17" s="144" t="s">
        <v>12</v>
      </c>
      <c r="I17" s="144">
        <v>14.9</v>
      </c>
      <c r="J17" s="144">
        <v>56.8</v>
      </c>
      <c r="K17" s="144">
        <v>80</v>
      </c>
      <c r="L17" s="163">
        <f>D17*K17/1000</f>
        <v>1.2</v>
      </c>
      <c r="M17" s="144">
        <v>44.46</v>
      </c>
      <c r="N17" s="163">
        <f>D17*M17/1000</f>
        <v>0.66689999999999994</v>
      </c>
      <c r="O17" s="142"/>
      <c r="P17" s="163">
        <f>D17*O17/1000</f>
        <v>0</v>
      </c>
      <c r="Q17" s="142"/>
      <c r="R17" s="156">
        <f>D17*Q17/1000</f>
        <v>0</v>
      </c>
      <c r="S17" s="162"/>
      <c r="T17" s="162"/>
    </row>
    <row r="18" spans="1:20" s="38" customFormat="1" ht="15" customHeight="1">
      <c r="A18" s="235"/>
      <c r="B18" s="162"/>
      <c r="C18" s="136" t="s">
        <v>46</v>
      </c>
      <c r="D18" s="136"/>
      <c r="E18" s="136"/>
      <c r="F18" s="144">
        <v>200</v>
      </c>
      <c r="G18" s="137">
        <f>SUM(G16:G17)</f>
        <v>0</v>
      </c>
      <c r="H18" s="137">
        <f t="shared" ref="H18:R18" si="3">SUM(H16:H17)</f>
        <v>0</v>
      </c>
      <c r="I18" s="137">
        <f t="shared" si="3"/>
        <v>14.9</v>
      </c>
      <c r="J18" s="137">
        <f t="shared" si="3"/>
        <v>56.8</v>
      </c>
      <c r="K18" s="137"/>
      <c r="L18" s="168">
        <f t="shared" si="3"/>
        <v>1.8879999999999999</v>
      </c>
      <c r="M18" s="137"/>
      <c r="N18" s="168">
        <f t="shared" si="3"/>
        <v>0.8669</v>
      </c>
      <c r="O18" s="137"/>
      <c r="P18" s="168">
        <f t="shared" si="3"/>
        <v>0</v>
      </c>
      <c r="Q18" s="137"/>
      <c r="R18" s="168">
        <f t="shared" si="3"/>
        <v>0</v>
      </c>
      <c r="S18" s="162"/>
      <c r="T18" s="162"/>
    </row>
    <row r="19" spans="1:20" s="38" customFormat="1" ht="15" customHeight="1">
      <c r="A19" s="136"/>
      <c r="B19" s="162" t="s">
        <v>63</v>
      </c>
      <c r="C19" s="136" t="s">
        <v>30</v>
      </c>
      <c r="D19" s="136">
        <v>40</v>
      </c>
      <c r="E19" s="136">
        <v>40</v>
      </c>
      <c r="F19" s="144">
        <v>40</v>
      </c>
      <c r="G19" s="162">
        <v>6.96</v>
      </c>
      <c r="H19" s="162">
        <v>1.2</v>
      </c>
      <c r="I19" s="162">
        <v>46</v>
      </c>
      <c r="J19" s="162">
        <v>167.2</v>
      </c>
      <c r="K19" s="137">
        <v>60</v>
      </c>
      <c r="L19" s="166">
        <f>D19*K19/1000</f>
        <v>2.4</v>
      </c>
      <c r="M19" s="137">
        <v>35.770000000000003</v>
      </c>
      <c r="N19" s="166">
        <f>D19*M19/1000</f>
        <v>1.4308000000000001</v>
      </c>
      <c r="O19" s="167"/>
      <c r="P19" s="166">
        <f>D19*O19/1000</f>
        <v>0</v>
      </c>
      <c r="Q19" s="167"/>
      <c r="R19" s="199">
        <f>D19*Q19/1000</f>
        <v>0</v>
      </c>
      <c r="S19" s="162"/>
      <c r="T19" s="162"/>
    </row>
    <row r="20" spans="1:20" s="38" customFormat="1" ht="15" customHeight="1">
      <c r="A20" s="277" t="s">
        <v>76</v>
      </c>
      <c r="B20" s="277"/>
      <c r="C20" s="142"/>
      <c r="D20" s="142"/>
      <c r="E20" s="142"/>
      <c r="F20" s="142"/>
      <c r="G20" s="197">
        <f>G6+G10+G15+G18+G19</f>
        <v>45.09</v>
      </c>
      <c r="H20" s="197">
        <f t="shared" ref="H20:R20" si="4">H6+H10+H15+H18+H19</f>
        <v>33.130000000000003</v>
      </c>
      <c r="I20" s="197">
        <f t="shared" si="4"/>
        <v>84.63</v>
      </c>
      <c r="J20" s="197">
        <f t="shared" si="4"/>
        <v>678.45</v>
      </c>
      <c r="K20" s="197">
        <f t="shared" si="4"/>
        <v>1214</v>
      </c>
      <c r="L20" s="197">
        <f t="shared" si="4"/>
        <v>38.885899999999992</v>
      </c>
      <c r="M20" s="197">
        <f t="shared" si="4"/>
        <v>663.29</v>
      </c>
      <c r="N20" s="198">
        <f t="shared" si="4"/>
        <v>6.1825279999999996</v>
      </c>
      <c r="O20" s="197">
        <f t="shared" si="4"/>
        <v>45</v>
      </c>
      <c r="P20" s="197">
        <f t="shared" si="4"/>
        <v>7.5975000000000001</v>
      </c>
      <c r="Q20" s="197">
        <f t="shared" si="4"/>
        <v>152</v>
      </c>
      <c r="R20" s="198">
        <f t="shared" si="4"/>
        <v>15.504</v>
      </c>
      <c r="S20" s="165"/>
      <c r="T20" s="165"/>
    </row>
  </sheetData>
  <mergeCells count="18">
    <mergeCell ref="A20:B20"/>
    <mergeCell ref="F1:F3"/>
    <mergeCell ref="G1:G3"/>
    <mergeCell ref="H1:H3"/>
    <mergeCell ref="I1:I3"/>
    <mergeCell ref="A16:A18"/>
    <mergeCell ref="M1:R1"/>
    <mergeCell ref="M2:N2"/>
    <mergeCell ref="O2:P2"/>
    <mergeCell ref="Q2:R2"/>
    <mergeCell ref="A11:A15"/>
    <mergeCell ref="A4:A6"/>
    <mergeCell ref="J1:J3"/>
    <mergeCell ref="K1:L2"/>
    <mergeCell ref="A1:A3"/>
    <mergeCell ref="C1:C3"/>
    <mergeCell ref="D1:D3"/>
    <mergeCell ref="E1:E3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</vt:vector>
  </TitlesOfParts>
  <Company>отдел образования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Зульфира</dc:creator>
  <cp:lastModifiedBy>Я</cp:lastModifiedBy>
  <cp:lastPrinted>2022-08-15T06:58:31Z</cp:lastPrinted>
  <dcterms:created xsi:type="dcterms:W3CDTF">2012-06-02T08:36:19Z</dcterms:created>
  <dcterms:modified xsi:type="dcterms:W3CDTF">2022-08-26T07:54:03Z</dcterms:modified>
</cp:coreProperties>
</file>